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5440" windowHeight="12135" tabRatio="847" activeTab="0"/>
  </bookViews>
  <sheets>
    <sheet name="Рейтинг (раздел 1)" sheetId="1" r:id="rId1"/>
    <sheet name="Оценка (раздел 1)" sheetId="2" r:id="rId2"/>
    <sheet name="Методика (раздел 1)" sheetId="3" r:id="rId3"/>
    <sheet name="1.1" sheetId="4" r:id="rId4"/>
    <sheet name="1.2" sheetId="5" r:id="rId5"/>
    <sheet name="1.3" sheetId="6" r:id="rId6"/>
    <sheet name="1.4" sheetId="7" r:id="rId7"/>
    <sheet name="1.5" sheetId="8" r:id="rId8"/>
    <sheet name="Лучшая практика" sheetId="9" r:id="rId9"/>
  </sheets>
  <definedNames>
    <definedName name="_Toc477267685" localSheetId="2">'Методика (раздел 1)'!$B$4</definedName>
    <definedName name="_xlfn.RANK.EQ" hidden="1">#NAME?</definedName>
    <definedName name="_xlnm._FilterDatabase" localSheetId="3" hidden="1">'1.1'!$A$6:$S$98</definedName>
    <definedName name="_xlnm._FilterDatabase" localSheetId="5" hidden="1">'1.3'!$A$6:$G$99</definedName>
    <definedName name="_xlnm._FilterDatabase" localSheetId="7" hidden="1">'1.5'!$A$7:$M$100</definedName>
    <definedName name="_xlnm._FilterDatabase" localSheetId="1" hidden="1">'Оценка (раздел 1)'!$A$6:$L$98</definedName>
    <definedName name="sub_184133" localSheetId="2">'Методика (раздел 1)'!#REF!</definedName>
    <definedName name="_xlnm.Print_Titles" localSheetId="3">'1.1'!$3:$5</definedName>
    <definedName name="_xlnm.Print_Titles" localSheetId="4">'1.2'!$3:$6</definedName>
    <definedName name="_xlnm.Print_Titles" localSheetId="5">'1.3'!$3:$5</definedName>
    <definedName name="_xlnm.Print_Titles" localSheetId="7">'1.5'!$3:$6</definedName>
    <definedName name="_xlnm.Print_Titles" localSheetId="8">'Лучшая практика'!$1:$1</definedName>
    <definedName name="_xlnm.Print_Titles" localSheetId="1">'Оценка (раздел 1)'!$A:$A,'Оценка (раздел 1)'!$3:$4</definedName>
    <definedName name="_xlnm.Print_Titles" localSheetId="0">'Рейтинг (раздел 1)'!$A:$A,'Рейтинг (раздел 1)'!$3:$4</definedName>
    <definedName name="_xlnm.Print_Area" localSheetId="3">'1.1'!$A$1:$Q$98</definedName>
    <definedName name="_xlnm.Print_Area" localSheetId="4">'1.2'!$A$1:$R$100</definedName>
    <definedName name="_xlnm.Print_Area" localSheetId="5">'1.3'!$A$1:$G$98</definedName>
    <definedName name="_xlnm.Print_Area" localSheetId="7">'1.5'!$A$1:$M$99</definedName>
    <definedName name="_xlnm.Print_Area" localSheetId="8">'Лучшая практика'!$A$1:$F$3</definedName>
    <definedName name="_xlnm.Print_Area" localSheetId="2">'Методика (раздел 1)'!$A$1:$F$35</definedName>
    <definedName name="_xlnm.Print_Area" localSheetId="1">'Оценка (раздел 1)'!$A$1:$L$98</definedName>
    <definedName name="_xlnm.Print_Area" localSheetId="0">'Рейтинг (раздел 1)'!$A$1:$K$94</definedName>
  </definedNames>
  <calcPr fullCalcOnLoad="1"/>
</workbook>
</file>

<file path=xl/sharedStrings.xml><?xml version="1.0" encoding="utf-8"?>
<sst xmlns="http://schemas.openxmlformats.org/spreadsheetml/2006/main" count="3281" uniqueCount="629">
  <si>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</si>
  <si>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</si>
  <si>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</si>
  <si>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</si>
  <si>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</si>
  <si>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</si>
  <si>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</si>
  <si>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</si>
  <si>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</si>
  <si>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</si>
  <si>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</si>
  <si>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</si>
  <si>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</si>
  <si>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</si>
  <si>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</si>
  <si>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</si>
  <si>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</si>
  <si>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</si>
  <si>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</si>
  <si>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</si>
  <si>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</si>
  <si>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</si>
  <si>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</si>
  <si>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</si>
  <si>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</si>
  <si>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</si>
  <si>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</si>
  <si>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</si>
  <si>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</si>
  <si>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</si>
  <si>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</si>
  <si>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</si>
  <si>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</si>
  <si>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</si>
  <si>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</si>
  <si>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</si>
  <si>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</si>
  <si>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</si>
  <si>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</si>
  <si>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</si>
  <si>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</si>
  <si>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</si>
  <si>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</si>
  <si>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</si>
  <si>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</si>
  <si>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</si>
  <si>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</si>
  <si>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</si>
  <si>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</si>
  <si>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</si>
  <si>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</si>
  <si>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</si>
  <si>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</si>
  <si>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</si>
  <si>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</si>
  <si>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</si>
  <si>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</si>
  <si>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</si>
  <si>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</si>
  <si>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</si>
  <si>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</si>
  <si>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</si>
  <si>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</si>
  <si>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</si>
  <si>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</si>
  <si>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</si>
  <si>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</si>
  <si>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</si>
  <si>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</si>
  <si>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</si>
  <si>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</si>
  <si>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</si>
  <si>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</si>
  <si>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</si>
  <si>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</si>
  <si>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</si>
  <si>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</si>
  <si>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</si>
  <si>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</si>
  <si>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</si>
  <si>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</si>
  <si>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</si>
  <si>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</si>
  <si>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</si>
  <si>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</si>
  <si>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</si>
  <si>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</si>
  <si>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</si>
  <si>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</si>
  <si>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</si>
  <si>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</si>
  <si>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</si>
  <si>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</si>
  <si>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федеральному округу</t>
  </si>
  <si>
    <t>место</t>
  </si>
  <si>
    <t xml:space="preserve"> </t>
  </si>
  <si>
    <t>Вопросы и варианты ответов</t>
  </si>
  <si>
    <t>Баллы</t>
  </si>
  <si>
    <t>Понижающие коэффициенты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</si>
  <si>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</si>
  <si>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</si>
  <si>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</si>
  <si>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</si>
  <si>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</si>
  <si>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>Наименование субъекта                                               Российской Федерации</t>
  </si>
  <si>
    <t>Да</t>
  </si>
  <si>
    <t>Нет</t>
  </si>
  <si>
    <t>Налог на прибыль организаций</t>
  </si>
  <si>
    <t>Налог на доходы физических лиц</t>
  </si>
  <si>
    <t>Акцизы</t>
  </si>
  <si>
    <t>Налоги на совокупный доход</t>
  </si>
  <si>
    <t>единый налог на вмененный доход</t>
  </si>
  <si>
    <t>патентная система</t>
  </si>
  <si>
    <t>Всего</t>
  </si>
  <si>
    <t>Налог на имущество организаций</t>
  </si>
  <si>
    <t>Транспортный налог</t>
  </si>
  <si>
    <t>Налог на добычу полезных ископаемых</t>
  </si>
  <si>
    <t>Дотации</t>
  </si>
  <si>
    <t>Субсидии</t>
  </si>
  <si>
    <t>Субвенции</t>
  </si>
  <si>
    <t>в том числе</t>
  </si>
  <si>
    <t>Сведения детализированы по подразделам</t>
  </si>
  <si>
    <t>упрощенная система налого-обложения</t>
  </si>
  <si>
    <t>К1</t>
  </si>
  <si>
    <t>Нет, не содержится или не отвечает требованиям</t>
  </si>
  <si>
    <t>Да, содержится</t>
  </si>
  <si>
    <t xml:space="preserve">Да, содержится </t>
  </si>
  <si>
    <t>75% и более</t>
  </si>
  <si>
    <t>Чем больше решений о распределении субсидий по муниципальным образованиям принято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власти; в) за исполнением закона о бюджете осуществляется парламентский и общественный контроль.</t>
  </si>
  <si>
    <t>1.1</t>
  </si>
  <si>
    <t>1.2</t>
  </si>
  <si>
    <t>1.3</t>
  </si>
  <si>
    <t>1.4</t>
  </si>
  <si>
    <t>1.5</t>
  </si>
  <si>
    <t>Оценка показателя 1.2</t>
  </si>
  <si>
    <t>Оценка показателя 1.3</t>
  </si>
  <si>
    <t>Оценка показателя 1.4</t>
  </si>
  <si>
    <t>Оценка показателя 1.6</t>
  </si>
  <si>
    <t>Приложение 9</t>
  </si>
  <si>
    <t>Приложение 13</t>
  </si>
  <si>
    <t>Содержится, но не отвечает требованиям</t>
  </si>
  <si>
    <t xml:space="preserve">Нет, не содержится </t>
  </si>
  <si>
    <t>Приложение 4</t>
  </si>
  <si>
    <t>Приложение 10</t>
  </si>
  <si>
    <t>Приложение 15</t>
  </si>
  <si>
    <t>Приложение 11</t>
  </si>
  <si>
    <t>Приложение 8</t>
  </si>
  <si>
    <t>Приложение 16</t>
  </si>
  <si>
    <t>ВР 520</t>
  </si>
  <si>
    <t>ВР 500 с указанием на форму МБТ</t>
  </si>
  <si>
    <t>Приложение 7</t>
  </si>
  <si>
    <t>Приложение 6</t>
  </si>
  <si>
    <t>Приложение 25</t>
  </si>
  <si>
    <t>Приложение 12</t>
  </si>
  <si>
    <t>Приложение 1</t>
  </si>
  <si>
    <t>Приложение 14</t>
  </si>
  <si>
    <t>Приложение 5</t>
  </si>
  <si>
    <t>Приложение 2</t>
  </si>
  <si>
    <t>Приложение 1, 2</t>
  </si>
  <si>
    <t>Приложение 3</t>
  </si>
  <si>
    <t>Приложение 13, 14</t>
  </si>
  <si>
    <t>Итого по разделу 1</t>
  </si>
  <si>
    <t>Максимальное количество баллов</t>
  </si>
  <si>
    <t>%</t>
  </si>
  <si>
    <t>% от максимального количества баллов по разделу 1</t>
  </si>
  <si>
    <t>единый сельскохозяй-ственный налог</t>
  </si>
  <si>
    <t>Комментарий к оценке показателя и применению понижающих коэффициентов</t>
  </si>
  <si>
    <t>ВР 500 с указанием (частично) на форму МБТ</t>
  </si>
  <si>
    <t>Приложение 20 таб.1 закона</t>
  </si>
  <si>
    <t>Ст.6 п.6 закона</t>
  </si>
  <si>
    <t>Ст. 13 закона</t>
  </si>
  <si>
    <t>Ст.18 п.15 закона</t>
  </si>
  <si>
    <t>Ст.14 закона</t>
  </si>
  <si>
    <t>Ст.7 закона</t>
  </si>
  <si>
    <t>Ст.7 п.9, ВР 520</t>
  </si>
  <si>
    <t>Приложения 13,14</t>
  </si>
  <si>
    <t>ВР 500 без указания на форму МБТ</t>
  </si>
  <si>
    <t>Ст.7 п.6 закона</t>
  </si>
  <si>
    <t>Ст. 8 закона</t>
  </si>
  <si>
    <t>111-З</t>
  </si>
  <si>
    <t>112-ОЗ</t>
  </si>
  <si>
    <t>146-ОЗ</t>
  </si>
  <si>
    <t>103-ЗКО</t>
  </si>
  <si>
    <t>20-ОЗ</t>
  </si>
  <si>
    <t>175/2016-ОЗ</t>
  </si>
  <si>
    <t>104-ОЗ</t>
  </si>
  <si>
    <t>Приложение 6, 8</t>
  </si>
  <si>
    <t>153-з</t>
  </si>
  <si>
    <t>2054-ОЗ</t>
  </si>
  <si>
    <t>39-З</t>
  </si>
  <si>
    <t>105-ЗО</t>
  </si>
  <si>
    <t>94-ЗТО</t>
  </si>
  <si>
    <t>100-з</t>
  </si>
  <si>
    <t>2083-ЗРК</t>
  </si>
  <si>
    <t>142-РЗ</t>
  </si>
  <si>
    <t>503-31-ОЗ</t>
  </si>
  <si>
    <t>4071-ОЗ</t>
  </si>
  <si>
    <t>90-оз</t>
  </si>
  <si>
    <t>699-113</t>
  </si>
  <si>
    <t>2083-01-ЗМО</t>
  </si>
  <si>
    <t>Приложение 5.1</t>
  </si>
  <si>
    <t>61-ОЗ</t>
  </si>
  <si>
    <t>1730-ОЗ</t>
  </si>
  <si>
    <t>294-ОЗ</t>
  </si>
  <si>
    <t>212-V-З</t>
  </si>
  <si>
    <t>326-ЗРК/2016</t>
  </si>
  <si>
    <t>2-195</t>
  </si>
  <si>
    <t>86/2016-ОЗ</t>
  </si>
  <si>
    <t>126-ОД</t>
  </si>
  <si>
    <t>836-ЗС</t>
  </si>
  <si>
    <t>309-ЗС</t>
  </si>
  <si>
    <t> 74</t>
  </si>
  <si>
    <t>57-РЗ</t>
  </si>
  <si>
    <t>63-РЗ</t>
  </si>
  <si>
    <t>92-РЗ</t>
  </si>
  <si>
    <t>77-РЗ</t>
  </si>
  <si>
    <t>121-кз</t>
  </si>
  <si>
    <t>427-З</t>
  </si>
  <si>
    <t>50-З</t>
  </si>
  <si>
    <t>94-З</t>
  </si>
  <si>
    <t>Не предусмотрено</t>
  </si>
  <si>
    <t>93-ЗРТ</t>
  </si>
  <si>
    <t>95-РЗ</t>
  </si>
  <si>
    <t>34-ПК</t>
  </si>
  <si>
    <t>21-ЗО</t>
  </si>
  <si>
    <t>178-З</t>
  </si>
  <si>
    <t>204/41-VI-ОЗ</t>
  </si>
  <si>
    <t>2991-ЗПО</t>
  </si>
  <si>
    <t>Приложения 4 и 5</t>
  </si>
  <si>
    <t>137-ГД</t>
  </si>
  <si>
    <t>164-ЗСО</t>
  </si>
  <si>
    <t>173-ЗО</t>
  </si>
  <si>
    <t>131-ОЗ</t>
  </si>
  <si>
    <t>470-ЗО</t>
  </si>
  <si>
    <t>99-оз</t>
  </si>
  <si>
    <t>90-ЗАО</t>
  </si>
  <si>
    <t>82-РЗ</t>
  </si>
  <si>
    <t>2212-V</t>
  </si>
  <si>
    <t>Приложения 10 и 12</t>
  </si>
  <si>
    <t>245-ЗРТ</t>
  </si>
  <si>
    <t>114-ЗРХ</t>
  </si>
  <si>
    <t>89-ЗС</t>
  </si>
  <si>
    <t>1429-ЗЗК</t>
  </si>
  <si>
    <t>121-ОЗ</t>
  </si>
  <si>
    <t>91-ОЗ</t>
  </si>
  <si>
    <t>128-ОЗ</t>
  </si>
  <si>
    <t>1939-ОЗ</t>
  </si>
  <si>
    <t>Приложение 5 и 6</t>
  </si>
  <si>
    <t>174-ОЗ</t>
  </si>
  <si>
    <t>1758-З N 1073-V</t>
  </si>
  <si>
    <t>52-КЗ</t>
  </si>
  <si>
    <t xml:space="preserve"> 27-ОЗ</t>
  </si>
  <si>
    <t>2135-ОЗ</t>
  </si>
  <si>
    <t>112-ЗО</t>
  </si>
  <si>
    <t>58-ОЗ</t>
  </si>
  <si>
    <t>133-ОЗ</t>
  </si>
  <si>
    <t>Приложение 19</t>
  </si>
  <si>
    <t>149-ОЗ</t>
  </si>
  <si>
    <t>182-ОЗ</t>
  </si>
  <si>
    <t>176-6-ЗКО</t>
  </si>
  <si>
    <t>Приложения 10</t>
  </si>
  <si>
    <t>Объем субсидий местным бюджетам, для которых в составе закона о бюджете представлено  распределение по муниципальным образованиям, тыс. руб.</t>
  </si>
  <si>
    <t>Доля субсидий местным бюджетам, для которых в составе  закона о бюджете представлено  распределение по муниципальным образованиям, %</t>
  </si>
  <si>
    <t>…</t>
  </si>
  <si>
    <t>Приложение 20 таб.2-15</t>
  </si>
  <si>
    <t>ВР 520 расчет</t>
  </si>
  <si>
    <t>Приложение 14 таб.4</t>
  </si>
  <si>
    <t>Приложение 31</t>
  </si>
  <si>
    <t>Приложение 16 таб. 4,5,9,26,27</t>
  </si>
  <si>
    <t>Приложение 20 таб. 1-14</t>
  </si>
  <si>
    <t>Приложение 24</t>
  </si>
  <si>
    <t>Ст.22 закона</t>
  </si>
  <si>
    <t xml:space="preserve">Приложение 15 таб. 4, 13, 21, 29, 30, 32, 34-39 </t>
  </si>
  <si>
    <t>Приложение 16 (в составе ведомственной структуры расходов, ГРБС 019)</t>
  </si>
  <si>
    <t>Приложение 20 таб. 4,5,6</t>
  </si>
  <si>
    <t>Приложение 28</t>
  </si>
  <si>
    <t>Приложение 21 таб. 1</t>
  </si>
  <si>
    <t>Приложение 19,22</t>
  </si>
  <si>
    <t>Приложение 39 таб. 2.1 -2.19</t>
  </si>
  <si>
    <t>Приложение 18 таб. 3-14</t>
  </si>
  <si>
    <t>Ст. 11 п.1 закона</t>
  </si>
  <si>
    <t xml:space="preserve">Приложение 22 таб. 3,4,21 </t>
  </si>
  <si>
    <t>Ст. 9 п.3 закона</t>
  </si>
  <si>
    <t>Приложение 43-47</t>
  </si>
  <si>
    <t>Приложение 13-21</t>
  </si>
  <si>
    <t>Ст.19 п.1 закона</t>
  </si>
  <si>
    <t>Приложение 15 таб. 1.1-1.34</t>
  </si>
  <si>
    <t>Ст.9 п.5 закона</t>
  </si>
  <si>
    <t>Приложение 16 таб. 4-18, 39, 46, 48-55, 58, 61-63, 66-67</t>
  </si>
  <si>
    <t>Приложение 18 таб. 17-19</t>
  </si>
  <si>
    <t>Приложение 18</t>
  </si>
  <si>
    <t>Ст.7 п.3 закона</t>
  </si>
  <si>
    <t>Приложение 47, 49, 50</t>
  </si>
  <si>
    <t>Приложение 12 таб. 1-30</t>
  </si>
  <si>
    <t>Приложение 26</t>
  </si>
  <si>
    <t>Ст.16 п.1 пп.10-23 закона</t>
  </si>
  <si>
    <t>Ст.10 п.5 закона</t>
  </si>
  <si>
    <t>Приложение 34, 36-38, 40, 42-44</t>
  </si>
  <si>
    <t>Приложение 15 таб. 4-7, 33-37</t>
  </si>
  <si>
    <t>Общий объем субсидий местным бюджетам, предусмотренных законом о бюджете на 2017 год,  тыс. руб.</t>
  </si>
  <si>
    <t xml:space="preserve">К2              </t>
  </si>
  <si>
    <t>Комментарий к оценке показателя</t>
  </si>
  <si>
    <t>Приложение 28 таб. 53-63, 65, 70-73</t>
  </si>
  <si>
    <t>Приложение 15 таб. 19</t>
  </si>
  <si>
    <t>Приложение 28 таб.20-27</t>
  </si>
  <si>
    <t>Приложение 14 табл. 3, 4</t>
  </si>
  <si>
    <t>Приложение 16, таб. 21, 22</t>
  </si>
  <si>
    <t>Приложение 17 к закону</t>
  </si>
  <si>
    <t>Приложение 18 таб. 3-10</t>
  </si>
  <si>
    <t xml:space="preserve">ВР 500 с указанием на форму МБТ </t>
  </si>
  <si>
    <t>Приложение 11 таб. 5, 16, 19, 27, 30-35</t>
  </si>
  <si>
    <t>Ст.17 закона</t>
  </si>
  <si>
    <t>Приложение 20 таб. 4-7</t>
  </si>
  <si>
    <t>Приложение 18, табл. 21, 22</t>
  </si>
  <si>
    <t>Приложение 18 таб. 5-12</t>
  </si>
  <si>
    <t>Приложение 28 таб. 1-31</t>
  </si>
  <si>
    <t>Приложение 13 таб. 1, 3-5, 7-9, 11-13</t>
  </si>
  <si>
    <t>Приложение 14 таб. 15, 17, 18, 35-37, 42</t>
  </si>
  <si>
    <t>Ст. 8 п. 5 закона</t>
  </si>
  <si>
    <t>Приложение 22</t>
  </si>
  <si>
    <t xml:space="preserve">Приложение 16 </t>
  </si>
  <si>
    <t>Ст. 17 п. 7 закона</t>
  </si>
  <si>
    <t>Ст.9 п.8 закона</t>
  </si>
  <si>
    <t>Приложение 10 таб. 2-11</t>
  </si>
  <si>
    <t>Ст. 31 закона</t>
  </si>
  <si>
    <t>Приложение 26 таб. 3-23</t>
  </si>
  <si>
    <t>Ст.6 п.1 закона</t>
  </si>
  <si>
    <t>Приложение 25 таб. 4</t>
  </si>
  <si>
    <t>Приложение 21 таб. 12, 13, 19, 20</t>
  </si>
  <si>
    <t>Приложение 16 таб. 12-15</t>
  </si>
  <si>
    <t>Приложение 30</t>
  </si>
  <si>
    <t>Приложение 17 таб. 8</t>
  </si>
  <si>
    <t>Приложение 21</t>
  </si>
  <si>
    <t>Приложение</t>
  </si>
  <si>
    <t>Приложение 6 таб. 2.1</t>
  </si>
  <si>
    <t>Приложение 17</t>
  </si>
  <si>
    <t>3-РЗ</t>
  </si>
  <si>
    <t xml:space="preserve">№ п/п </t>
  </si>
  <si>
    <t>К2</t>
  </si>
  <si>
    <t>К3</t>
  </si>
  <si>
    <t xml:space="preserve">Бюджет является основным финансово-экономическим документом органов государственной власти. Его доступность для общества, а также наличие в нем важной информации и степень ее детализации свидетельствуют об открытости бюджетных данных. По процедуре обсуждения и утверждения, осуществления контроля за исполнением закон о бюджете отличается от документов, принимаемых исполнительными органами государственной власти. Поэтому содержащиеся в нем сведения имеют особое значение с точки зрения открытости бюджетных данных. Cведения, содержащиеся в документах, принятых исполнительными органами государственной власти, или в аналитических материалах, не являются равнозначной заменой сведениям, содержащимся в законе о бюджете. </t>
  </si>
  <si>
    <t>Для оценки показателей раздела используется первоначально принятый закон субъекта Российской Федерации о бюджете на 2017 год и плановый период 2018 и 2019 годов. Иные документы и материалы в целях оценки показателей раздела не учитываются.</t>
  </si>
  <si>
    <t>Размещен ли первоначально принятый закон о бюджете на 2017 год и на плановый период 2018 и 2019 годов в открытом доступе на сайте, предназначенном для размещения бюджетных данных?</t>
  </si>
  <si>
    <t>В целях оценки показателя учитывается размещение закона в полном объеме, включая текстовую часть и все приложения к закону.  В случае, если указанное требование не выполняется (размещены отдельные составляющие закона), оценка показателя принимает значение 0 баллов.</t>
  </si>
  <si>
    <t>В целях составления рейтинга надлежащей практикой считается размещение в открытом доступе закона о бюджете в течение десяти рабочих дней с даты его подписания. В случае, если указанное требование не выполняется, к оценке показателя применяется понижающий коэффициент в связи с поздними сроками размещения бюджетных данных. Для того, чтобы считаться общедоступным, закон о бюджете должен быть размещен на сайте, предназначенном для размещения бюджетных данных, не позднее трех месяцев с даты его подписания и не позднее 30 марта текущего года. В случае, если указанное требование не выполняется, оценка показателя принимает значение 0 баллов.</t>
  </si>
  <si>
    <t xml:space="preserve">Да, размещен </t>
  </si>
  <si>
    <t>Нет, в установленные сроки не размещен</t>
  </si>
  <si>
    <t>Содержится ли в составе закона о бюджете приложение о прогнозируемых объемах поступлений по видам доходов на 2017 год?</t>
  </si>
  <si>
    <t>Для оценки показателя, как минимум, должны быть представлены сведения по статьям доходов для 1-7 подгрупп 1 группы и для 2 подгруппы 2 группы классификации доходов бюджетов. Если указанные требования не выполняются, оценка показателя принимает значение 0 баллов.</t>
  </si>
  <si>
    <t>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2017 год?</t>
  </si>
  <si>
    <t>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Российской Федерации (в отличие от программной или ведомственной классификации).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публично-правовых образований.</t>
  </si>
  <si>
    <t xml:space="preserve">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 на 2017 год? </t>
  </si>
  <si>
    <t xml:space="preserve">В целях оценки показателя учитывается приложение о распределении бюджетных ассигнований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бюджетов, с указанием кодов бюджетной классификации. </t>
  </si>
  <si>
    <t>Какая доля субсидий местным бюджетам на 2017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2017 год)?</t>
  </si>
  <si>
    <t>Для расчета объема субсидий, распределенных по муниципальным образованиям, учитываются субсидии, распределение которых утверждено законом о бюджете по муниципальным образованиям в приложениях к закону или в текстовой части закона. Субсидии на софинансирование капитальных вложений в объекты государственной (муниципальной) собственности (522 вид расходов) учитываются в качестве распределенных по муниципальным образованиям также в случае, если в законе о бюджете указан конкретный объект, позволяющий однозначно определить, на территории какого муниципального образования будут осуществляться капитальные вложения. Сводные данные о распределении всех субсидий по муниципальным образованиям, без детализации по конкретным субсидиям, в целях оценки показателя не учитываются.</t>
  </si>
  <si>
    <t>В целях определения общего объема субсидий местным бюджетам на 2017 год используются следующие варианты (последовательность указана в порядке приоритетности):</t>
  </si>
  <si>
    <t>1) используются сведения об общем объеме субсидий местным бюджетам на 2017 год, содержащиеся в текстовой части закона или в приложениях к нему;</t>
  </si>
  <si>
    <t>2) осуществляется расчет по ведомственной структуре расходов с использованием вида расходов 520 или 521 и 522;</t>
  </si>
  <si>
    <t xml:space="preserve">3) осуществляется оценка по ведомственной структуре расходов с использованием вида расходов 500 и наименований целевых статей. </t>
  </si>
  <si>
    <t>В случае, если для определения общего объема субсидий используется третий вариант и в наименованиях целевых статей отсутствует указание на форму межбюджетного трансферта, применяется понижающий коэффициент, используемый в связи с затрудненным поиском бюджетных данных. В случае, если для определения общего объема субсидий используется третий вариант и наименования целевых статей не позволяют определить форму межбюджетного трансферта, оценка показателя принимает значение 0 баллов по причине невозможности расчета показателя.</t>
  </si>
  <si>
    <t>В случае, если законом о бюджете субъекта РФ (за исключением городов федерального значения) субсидии местным бюджетам на 2017 год не предусмотрены, оценка показателя принимает значение 0 баллов. В случае, если законом о бюджете города федерального значения субсидии местным бюджетам на 2018 год не предусмотрены, для соответствующего субъекта РФ оценка показателя не осуществляется, производится корректировка максимального количества баллов.</t>
  </si>
  <si>
    <t>50% и более</t>
  </si>
  <si>
    <t>Менее 50% или расчет показателя невозможен</t>
  </si>
  <si>
    <t xml:space="preserve">АНКЕТА ДЛЯ СОСТАВЛЕНИЯ РЕЙТИНГА СУБЪЕКТОВ РОССИЙСКОЙ ФЕДЕРАЦИИ ПО УРОВНЮ ОТКРЫТОСТИ БЮДЖЕТНЫХ ДАННЫХ В 2017 ГОДУ </t>
  </si>
  <si>
    <t>Исходные данные и оценка показателя "1.2 Содержится ли в составе закона о бюджете приложение о прогнозируемых объемах поступлений по видам доходов на 2017 год?"</t>
  </si>
  <si>
    <t>Номер закона</t>
  </si>
  <si>
    <t>Да (подгруппа)</t>
  </si>
  <si>
    <t>Исходные данные и оценка показателя "1.3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2017 год?"</t>
  </si>
  <si>
    <t>Исходные данные и оценка показателя "1.4 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 на 2017 год?"</t>
  </si>
  <si>
    <t>Нет, не содержатся или не отвечают требованиям</t>
  </si>
  <si>
    <t>Таблица 2.1 приложения 6 не содержит группы (группы и подгруппы) вида расходов; непрограммные направления деятельности указаны одной суммой (не распределены по целевым статьям).</t>
  </si>
  <si>
    <t>Приложение 13 не содержит группы (группы и подгруппы) вида расходов, а также непрограммных направлений деятельности.</t>
  </si>
  <si>
    <t>Приложения 12 и 16</t>
  </si>
  <si>
    <t>В Приложении 14 отсутствуют непрограммные направления деятельности.</t>
  </si>
  <si>
    <t>Приложение 19 не содержит непрограммных направлений деятельности.</t>
  </si>
  <si>
    <t>-</t>
  </si>
  <si>
    <t>Приложение 23</t>
  </si>
  <si>
    <t>Нет распределения</t>
  </si>
  <si>
    <t>Ст.21 закона, приложение 32</t>
  </si>
  <si>
    <t>Приложение 25 таб. 5-29</t>
  </si>
  <si>
    <t xml:space="preserve">ВР 500 с указанием (частично) на форму МБТ </t>
  </si>
  <si>
    <t>Приложения 20 таб.3, 22 таб.2, 24</t>
  </si>
  <si>
    <t>Представлены сводные данные, без детализации по конкретным субсидиям (Приложение 25 таб. 4)</t>
  </si>
  <si>
    <t>Явление отсутствует: субсидии местным бюджетам не предусмотрены.</t>
  </si>
  <si>
    <t>Субсидии местным бюджетам не предусмотрены</t>
  </si>
  <si>
    <t xml:space="preserve">Расчет показателя невозможен. Сведения об общем объеме субсидий местным бюджетам в законе о бюджете отсутствуют. Описание расходов не позволяет определить форму межбюджетного трансферта (см., например, 707 04 05 90 4 00 00000 500 или 710 07 01 02 1 00 00 00000 500). </t>
  </si>
  <si>
    <t>Расчет показателя невозможен. Сведения об общем объеме субсидий местным бюджетам в законе о бюджете отсутствуют. Описание расходов не позволяет определить форму межбюджетного трансферта (см., например, 082 04 05 8510000000 500 или 092 14 03 9530000000 500).</t>
  </si>
  <si>
    <t>1.2 Содержится ли в составе закона о бюджете приложение о прогнозируемых объемах поступлений по видам доходов на 2017 год?</t>
  </si>
  <si>
    <t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2017 год?</t>
  </si>
  <si>
    <t>1.4 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 на 2017 год?</t>
  </si>
  <si>
    <t>Исходные данные и оценка показателя "1.5  Какая доля субсидий местным бюджетам на 2017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2017 год)?"</t>
  </si>
  <si>
    <t>ВР 500</t>
  </si>
  <si>
    <t>Приложения 33-40</t>
  </si>
  <si>
    <t>Приложение 16 таб. 4</t>
  </si>
  <si>
    <t>Оценка показателя 1.1</t>
  </si>
  <si>
    <t>Дата подписания закона</t>
  </si>
  <si>
    <t xml:space="preserve">Конечный срок размещения закона, чтобы он считался общедоступным </t>
  </si>
  <si>
    <t>Наличие структуры документа</t>
  </si>
  <si>
    <t>Наличие наименований составляющих</t>
  </si>
  <si>
    <t>Полнота сведений (все составляющие)</t>
  </si>
  <si>
    <t>Используемый формат</t>
  </si>
  <si>
    <t>Дополнительный комментарий к оценке показателя и применению понижающих коэффициентов</t>
  </si>
  <si>
    <t>Ссылка на источник данных</t>
  </si>
  <si>
    <t>Сайт финоргана или страница, где публикуются бюджетные данные, на сайте исполнительных органов власти</t>
  </si>
  <si>
    <t>Специализированный портал для публикации бюджетных данных</t>
  </si>
  <si>
    <t>К1            поиск</t>
  </si>
  <si>
    <t>К2           представление</t>
  </si>
  <si>
    <t>К3           сроки</t>
  </si>
  <si>
    <t>Нет данных</t>
  </si>
  <si>
    <t>Да (на сайте)</t>
  </si>
  <si>
    <t>Нет (частично)</t>
  </si>
  <si>
    <t>word, excel</t>
  </si>
  <si>
    <t>http://beldepfin.ru/byudzhet-2017-2019/</t>
  </si>
  <si>
    <t>Да (архив)</t>
  </si>
  <si>
    <t>Да, краткие</t>
  </si>
  <si>
    <t>http://bryanskoblfin.ru/Show/Category/10?ItemId=4</t>
  </si>
  <si>
    <t>http://dtf.avo.ru/zakony-vladimirskoj-oblasti</t>
  </si>
  <si>
    <t>Да, полные</t>
  </si>
  <si>
    <t>word</t>
  </si>
  <si>
    <t>http://www.gfu.vrn.ru/regulatory/normativnye-pravovye-akty/zakony-voronezhskoy-oblasti-/zakony-voronezhskoy-oblasti-ob-oblastnom-byudzhete.php</t>
  </si>
  <si>
    <t>http://df.ivanovoobl.ru/budget/zakon-ob-oblastnom-byudzhete/</t>
  </si>
  <si>
    <t>word, excel, pdf</t>
  </si>
  <si>
    <t>http://admoblkaluga.ru/main/work/finances/budget/obl_2017-2019.php</t>
  </si>
  <si>
    <t>http://depfin.adm44.ru/Budget/Zakon/zakon2017/index.aspx</t>
  </si>
  <si>
    <t>http://adm.rkursk.ru/index.php?id=693</t>
  </si>
  <si>
    <t>http://www.admlip.ru/economy/finances/pravovye-akty/</t>
  </si>
  <si>
    <t>http://budget.mosreg.ru/byudzhet-dlya-grazhdan/utverzhdennyj-zakon-o-byudzhete-moskovskoj-oblasti/</t>
  </si>
  <si>
    <t>http://adm.vintech.ru:8096/ebudget/Menu/Page/36</t>
  </si>
  <si>
    <t>https://minfin.ryazangov.ru/documents/</t>
  </si>
  <si>
    <t>Нет (только номера приложений)</t>
  </si>
  <si>
    <t>rtf</t>
  </si>
  <si>
    <t>http://www.finsmol.ru/zbudget/a0oAgbRSSXRf</t>
  </si>
  <si>
    <t>http://fin.tmbreg.ru/6347/2010/8323.html</t>
  </si>
  <si>
    <t>http://portal.tverfin.ru/portal/Menu/Page/617</t>
  </si>
  <si>
    <t>http://dfto.ru/index.php/novosti/661-prinyat-byudzhet-regiona-na-2017-god-i-na-planovyj-period-2018-i-2019-godov</t>
  </si>
  <si>
    <t>http://www.yarregion.ru/depts/depfin/tmpPages/docs.aspx</t>
  </si>
  <si>
    <t>Неструктурирован, графический формат: http://findep.mos.ru/activities-of-the-department/normative-documents-instructions-explanations/the-budget-of-the-city-of-moscow/the-budget-of-moscow-new/</t>
  </si>
  <si>
    <t>http://www.budget.mos.ru/BudgetAttachements_2017_2019</t>
  </si>
  <si>
    <t>http://minfin.karelia.ru/pervonachal-nyj-bjudzhet-3/</t>
  </si>
  <si>
    <t>http://minfin.rkomi.ru/minfin_rkomi/minfin_rbudj/budjet/</t>
  </si>
  <si>
    <t>https://dvinaland.ru/gov/-6x0eyecf</t>
  </si>
  <si>
    <t>http://www.df35.ru/index.php?option=com_content&amp;view=category&amp;id=301&amp;Itemid=264</t>
  </si>
  <si>
    <t>http://minfin39.ru/budget/current_year/</t>
  </si>
  <si>
    <t>http://finance.lenobl.ru/law/region/budzet/2017, http://www.budget.lenobl.ru/new/documents/?page=0&amp;sortOrder=&amp;type=&amp;sortName=&amp;sortDate=</t>
  </si>
  <si>
    <t>http://budget.lenobl.ru/new/documents/?page=0&amp;sortOrder=&amp;type=&amp;sortName=&amp;sortDate=</t>
  </si>
  <si>
    <t>http://minfin.gov-murman.ru/open-budget/regional_budget/law_of_budget/</t>
  </si>
  <si>
    <t>http://novkfo.ru/%D0%BF%D1%80%D0%B8%D0%BD%D1%8F%D1%82%D1%8B%D0%B5_%D0%B7%D0%B0%D0%BA%D0%BE%D0%BD%D1%8B_%D0%BE%D0%B1_%D0%BE%D0%B1%D0%BB%D0%B0%D1%81%D1%82%D0%BD%D0%BE%D0%BC_%D0%B1%D1%8E%D0%B4%D0%B6%D0%B5%D1%82%D0%B5_%D1%81_%D0%B8%D0%B7%D0%BC%D0%B5%D0%BD%D0%B5%D0%BD%D0%B8%D1%8F%D0%BC%D0%B8/</t>
  </si>
  <si>
    <t>http://www.fincom.spb.ru/cf/activity/opendata/budget_for_people/details.htm?id=10276099@cmsArticle</t>
  </si>
  <si>
    <t>http://dfei.adm-nao.ru/zakony-o-byudzhete/</t>
  </si>
  <si>
    <t>http://minfin.kalmregion.ru/dokumenty/normativnye-pravovye-akty-respubliki-kalmykiya/zakony-respubliki-kalmykiya/zakon-respubliki-kalmykiya-ot-16-dekabrya-2016-goda-212-v-z-o-respublikanskom-byudzhete-na-2017-god-/</t>
  </si>
  <si>
    <t>pdf</t>
  </si>
  <si>
    <t>http://minfin.rk.gov.ru/rus/info.php?id=645372</t>
  </si>
  <si>
    <t>http://budget.rk.ifinmon.ru/dokumenty/zakon-o-byudzhete</t>
  </si>
  <si>
    <t>http://www.minfinkubani.ru/budget_execution/budget_law/index.php</t>
  </si>
  <si>
    <t>http://xn--80abalffrn3a0cm0k.xn--p1ai/o-byudzhete/dokumenty/ministerstvo-finansov-krasnodarskogo-kraya</t>
  </si>
  <si>
    <t>https://minfin.astrobl.ru/site-page/zakony-o-byudzhete-ao</t>
  </si>
  <si>
    <t>http://volgafin.volgograd.ru/norms/acts/5515/</t>
  </si>
  <si>
    <t>http://www.minfin.donland.ru/docs/s/4</t>
  </si>
  <si>
    <t>http://www.ob.sev.gov.ru/dokumenty/zakon-o-byudzhete/2017-god</t>
  </si>
  <si>
    <t>http://minfin.e-dag.ru/deyatelnost/byudzhet</t>
  </si>
  <si>
    <t>http://portal.minfinrd.ru/Menu/Page/115</t>
  </si>
  <si>
    <t>http://pravitelstvo.kbr.ru/oigv/minfin/npi/zakonodatelstva_i_podzakonnye_normativnye_akty.php</t>
  </si>
  <si>
    <t>http://mfrno-a.ru/zakon-o-budgete.php</t>
  </si>
  <si>
    <t>http://openbudsk.ru/content/zakon17.php</t>
  </si>
  <si>
    <t>https://minfin.bashkortostan.ru/activity/15387/</t>
  </si>
  <si>
    <t>http://mari-el.gov.ru/minfin/Pages/main.aspx</t>
  </si>
  <si>
    <t>http://www.minfinrm.ru/norm-akty-new/zakony/norm-prav-akty/budget-2017/</t>
  </si>
  <si>
    <t>http://www.mfur.ru/budjet/formirovanie/2017/zakon17.php</t>
  </si>
  <si>
    <t>http://budget.cap.ru/Show/Category/182?ItemId=513</t>
  </si>
  <si>
    <t>http://budget.perm.ru/execution/docbud/2016/</t>
  </si>
  <si>
    <t>30.02.2017</t>
  </si>
  <si>
    <t>http://www.minfin.kirov.ru/otkrytyy-byudzhet/dlya-spetsialistov/oblastnoy-byudzhet/byudzhet-2017-2019-normativnye-dokumenty/</t>
  </si>
  <si>
    <t>http://mf.nnov.ru/index.php?option=com_k2&amp;view=item&amp;layout=item&amp;id=31&amp;Itemid=260</t>
  </si>
  <si>
    <t>http://minfin.orb.ru/%D0%B7%D0%B0%D0%BA%D0%BE%D0%BD-%D0%BE%D0%B1-%D0%BE%D0%B1%D0%BB%D0%B0%D1%81%D1%82%D0%BD%D0%BE%D0%BC-%D0%B1%D1%8E%D0%B4%D0%B6%D0%B5%D1%82%D0%B5/</t>
  </si>
  <si>
    <t>http://finance.pnzreg.ru/budget/basic_law/zpo2991ot22122016</t>
  </si>
  <si>
    <t>http://minfin-samara.ru/2017-2019/#</t>
  </si>
  <si>
    <t>Да (на сайте, архив)</t>
  </si>
  <si>
    <t>http://saratov.gov.ru/gov/auth/minfin/bud_sar_obl/2017/Law/Law.php</t>
  </si>
  <si>
    <t>http://www.finupr.kurganobl.ru/index.php?test=bud17</t>
  </si>
  <si>
    <t>http://minfin.midural.ru/document/category/20#document_list</t>
  </si>
  <si>
    <t>http://www.minfin74.ru/mBudget/law/</t>
  </si>
  <si>
    <t>http://admhmao.ru/dokumenty/poisk-npa/detail.php?ID=658225&amp;sphrase_id=121960</t>
  </si>
  <si>
    <t>http://www.yamalfin.ru/index.php?option=com_content&amp;view=article&amp;id=2031:---25112016-90--l----2017------2018--2019-r&amp;catid=129:2016-11-25-11-46-09&amp;Itemid=103</t>
  </si>
  <si>
    <t>http://minfinrb.ru/normbase/17/</t>
  </si>
  <si>
    <t>http://www.minfintuva.ru/old/index.php/byudzhet</t>
  </si>
  <si>
    <t>http://fin22.ru/bud/z2017/</t>
  </si>
  <si>
    <t>http://xn--h1aakfb4b.xn--80aaaac8algcbgbck3fl0q.xn--p1ai/documents/zakon.html</t>
  </si>
  <si>
    <t>http://zakon.krskstate.ru/0/doc/37702</t>
  </si>
  <si>
    <t>http://gfu.ru/budget/obl/section.php?IBLOCK_ID=125&amp;SECTION_ID=1176</t>
  </si>
  <si>
    <t>http://www.ofukem.ru/content/blogsection/35/206/</t>
  </si>
  <si>
    <t>http://www.mfnso.nso.ru/page/2294</t>
  </si>
  <si>
    <t>http://mf.omskportal.ru/ru/RegionalPublicAuthorities/executivelist/MF/otkrbudg/zakonoblbudg/2017-2019/zakon2017-2019_1Red.html</t>
  </si>
  <si>
    <t>http://acts.findep.org/acts.html</t>
  </si>
  <si>
    <t>29.02.2017</t>
  </si>
  <si>
    <t>http://www.kamgov.ru/minfin/budzet-2017</t>
  </si>
  <si>
    <t>http://primorsky.ru/authorities/executive-agencies/departments/finance/laws.php</t>
  </si>
  <si>
    <t>https://minfin.khabkrai.ru/portal/Show/Category/34?ItemId=227</t>
  </si>
  <si>
    <t>http://www.fin.amurobl.ru/normativnye-dokumenty.php?SECTION_ID=96</t>
  </si>
  <si>
    <t>Специальный формат (представление на сайте), возможность выгрузки в word</t>
  </si>
  <si>
    <t>http://www.eao.ru/dokumenty/elektronnoe-ofitsialnoe-opublikovanie/zakony-eao/zakony72/?sphrase_id=8599</t>
  </si>
  <si>
    <t xml:space="preserve"> word</t>
  </si>
  <si>
    <t>http://чукотка.рф/power/priority_areas/open-budget/budget-citizens/budget-2016/vnesenie-izmenenii-v-byudzhet/</t>
  </si>
  <si>
    <t>1.1.Размещен ли первоначально принятый закон о бюджете на 2017 год и на плановый период 2018 и 2019 годов в открытом доступе на сайте, предназначенном для размещения бюджетных данных?</t>
  </si>
  <si>
    <t>Источник данных: Закон субъекта РФ о бюджете на 2017 год на плановый период 2018 и 2019 годов</t>
  </si>
  <si>
    <t>Номер Приложения</t>
  </si>
  <si>
    <t>Источник данных: Закон субъекта РФ о бюджете на 2017 год  и на плановый период 2018 и 2019 годов</t>
  </si>
  <si>
    <t>Сведения об общем объеме субсидий местным бюджетам</t>
  </si>
  <si>
    <t>Сведения о распределении субсидий по муниципальным образованиям</t>
  </si>
  <si>
    <t>Дата размещения закона (если указана на сайте)</t>
  </si>
  <si>
    <t>Не структурирован</t>
  </si>
  <si>
    <t>http://www.tverfin.ru/np-baza/regionalnye-normativnye-pravovye-akty/</t>
  </si>
  <si>
    <t>Учтена версия на специализированном портале</t>
  </si>
  <si>
    <t>Переход на специализированный портал</t>
  </si>
  <si>
    <t>Да, полные, в содержании</t>
  </si>
  <si>
    <t xml:space="preserve">Да (архив) </t>
  </si>
  <si>
    <t>word, excel, pdf (копия)</t>
  </si>
  <si>
    <t>В архиве документы с датой 25.01.17-10.02.17, что вызывает вопросы к указанной на  сайте дате размещения закона (28.12.2016 г.)</t>
  </si>
  <si>
    <t>pdf (закон), word, excel (приложения)</t>
  </si>
  <si>
    <t xml:space="preserve"> word; pdf (копия текста закона)</t>
  </si>
  <si>
    <t>http://finance.pskov.ru/doc/documents; http://finance.pskov.ru/ob-upravlenii/byudzhet</t>
  </si>
  <si>
    <t>http://www.minfin01-maykop.ru/Show/Category/7?page=2&amp;ItemId=55</t>
  </si>
  <si>
    <t>Да (архив, на сайте)</t>
  </si>
  <si>
    <t>word, pdf (копия)</t>
  </si>
  <si>
    <t>Да, содержание с гиперссылками</t>
  </si>
  <si>
    <t>pdf (закон), word (приложения)</t>
  </si>
  <si>
    <t>переход на специализированный портал</t>
  </si>
  <si>
    <t>https://mfri.ru/index.php/byudzhet/obshchaya-informatsiya?limitstart=0</t>
  </si>
  <si>
    <t>word, excel, pdf (копия текста закона)</t>
  </si>
  <si>
    <t>http://minfin09.ru/category/2017-%d0%b3%d0%be%d0%b4/</t>
  </si>
  <si>
    <t>excel (приложения) pdf (закон, копия приложений)</t>
  </si>
  <si>
    <t>http://forcitizens.ru/ob/dokumenty/zakon-o-byudzhete/2017-god</t>
  </si>
  <si>
    <t>word, excel, pdf (копия, из-за размера файла открывается некорректно)</t>
  </si>
  <si>
    <t>По состоянию на 25.04.2017 г. принятый закон о бюджете на 2017 год отсутствует.</t>
  </si>
  <si>
    <t>http://minfin.tatarstan.ru/rus/byudzhet-2017.htm</t>
  </si>
  <si>
    <t>Учтена версия на сайте финоргана</t>
  </si>
  <si>
    <t>http://ufo.ulntc.ru/index.php?mgf=budget/open_budget&amp;slep=net</t>
  </si>
  <si>
    <t>Документы и материалы по одной теме разного содержания дублируются в разных разделах сайта (см.: http://ufo.ulntc.ru/index.php?mgf=budget&amp;slep=net; http://ufo.ulntc.ru/index.php?mgf=budget/open_budget&amp;slep=net)</t>
  </si>
  <si>
    <t>По состоянпию на 26.04.2017 г. первоначальной версии закона нет, размещена версия с учетом внесенных изменений (в ред. от 13.04.2017 г.).</t>
  </si>
  <si>
    <t>http://admtyumen.ru/ogv_ru/finance/finance/bugjet.htm</t>
  </si>
  <si>
    <t>По состоянию на 25.04.2017 г. первоначальной версии закона нет, размещена версия с учетом внесенных изменений (в ред. от 27.01.2017 г.).</t>
  </si>
  <si>
    <t>http://www.minfin-altai.ru/regulatory/normativno_pravovye_akty/zakony/zakony_o_byudzhete_po_godam/</t>
  </si>
  <si>
    <t>Не размещен: http://budget.govrb.ru/ebudget/Show/Category/15?ItemId=233&amp;headingId=</t>
  </si>
  <si>
    <t>http://r-19.ru/authorities/ministry-of-finance-of-the-republic-of-khakassia/docs/byudzhet-respubliki-khakasiya-na-2017-god/</t>
  </si>
  <si>
    <t>Да (в архиве)</t>
  </si>
  <si>
    <t>word (приложения), pdf (закон)</t>
  </si>
  <si>
    <t>http://openbudget.gfu.ru/budget/law/</t>
  </si>
  <si>
    <t>Только с изменениями: http://budget.omsk.ifinmon.ru/napravleniya/o-byudzhete/dokumenty/zakon-ob-oblastnom-byudzhete/2017</t>
  </si>
  <si>
    <t>https://minfin.sakha.gov.ru/bjudzhet/zakony-o-bjudzhete/2017-god-i-na-planovyj-period-2018-2019-gg</t>
  </si>
  <si>
    <t>word, excel (приложения), pdf (закон)</t>
  </si>
  <si>
    <t>http://budget.sakha.gov.ru/ebudget/Menu/Page/260</t>
  </si>
  <si>
    <t>http://ebudget.primorsky.ru/Show/Content/62</t>
  </si>
  <si>
    <t>http://iis.minfin.49gov.ru/ebudget/Menu/Page/77</t>
  </si>
  <si>
    <t>Не структурирован, графический формат: https://minfin.49gov.ru/documents/?doc_type=2</t>
  </si>
  <si>
    <t>http://openbudget.sakhminfin.ru/Menu/Page/455</t>
  </si>
  <si>
    <t>Нет (по частям, объединяющим несколько составляющих)</t>
  </si>
  <si>
    <t>Нет (только номера частей)</t>
  </si>
  <si>
    <t>Учтена версия в базе данных "Документы". В разделе "Бюджет" на странице финоргана закон не открывается. Содержится в базе данных всех законов ЕАО, формируемой по дате принятия законов.</t>
  </si>
  <si>
    <t>Не актуализируется: http://nb44.ru/</t>
  </si>
  <si>
    <t>word, rtf</t>
  </si>
  <si>
    <t>Не размещен: http://portal.novkfo.ru/Menu/Page/1</t>
  </si>
  <si>
    <t>Не размещен: http://www.minfin34.ru/documents/</t>
  </si>
  <si>
    <t>Не загружается: http://open.findep.org/</t>
  </si>
  <si>
    <t>Размещен после установленного срока (11.04.2014): http://orel-region.ru/index.php?head=20&amp;part=25&amp;in=131</t>
  </si>
  <si>
    <t>Не размещен: http://beta.mf.mosreg.ru/</t>
  </si>
  <si>
    <t>Не размещен: http://b4u.gov-murman.ru/index.php#idMenu=18</t>
  </si>
  <si>
    <t>Не размещен: http://minfin.donland.ru:8088/</t>
  </si>
  <si>
    <t>Формат pdf, неструктурированный: http://www.minfinchr.ru/respublikanskij-byudzhet/zakon-chechenskoj-respubliki-o-respublikanskom-byudzhete-s-prilozheniyami-v-aktualnoj-redaktsii</t>
  </si>
  <si>
    <t>Нет наименований (только номера приложений): http://www.mfsk.ru/law/z_sk</t>
  </si>
  <si>
    <t>Не размещен: http://budget.cap.ru/Menu/Page/176</t>
  </si>
  <si>
    <t>Не структурирован: http://budget.permkrai.ru/budget/indicators2017</t>
  </si>
  <si>
    <t>Не размещен: http://mf.nnov.ru:8025/index.php/osnovnye-parametry/inform-o-processe/osnovnie-harakteristiki/osnovnye-kharakteristiki-oblastnogo-byudzheta</t>
  </si>
  <si>
    <t>Переход на сайт финоргана: http://budget.orb.ru/bs/npa</t>
  </si>
  <si>
    <t>Переход: http://saratov.ifinmon.ru/index.php/byudzhet-dlya-grazhdan/byudzhet-saratovskoj-oblasti/zakon-ob-oblastnom-byudzhete-na-2017-2019-godi</t>
  </si>
  <si>
    <t>Не размещен: http://info.mfural.ru/ebudget/Menu/Page/1</t>
  </si>
  <si>
    <t>Не размещен: http://feaweb.yamalfin.ru/bdg/zakon-o-byudzhete/prioritetnye-napravleniya-byudzhetnoj-politiki-yanao</t>
  </si>
  <si>
    <t>Не размещен: http://www.open.minfin-altai.ru/open-budget/zakony.html</t>
  </si>
  <si>
    <t>Не структурирован, размещен 11.04.2017: http://openbudget.kamgov.ru/Dashboard#/documents</t>
  </si>
  <si>
    <t>Не размещен: https://minfin.khabkrai.ru/civils/Menu/Page/227</t>
  </si>
  <si>
    <t>Не размещен: http://sakhminfin.ru/index.php/component/search/?searchword=%D0%B7%D0%B0%D0%BA%D0%BE%D0%BD%20%D0%BE%20%D0%B1%D1%8E%D0%B4%D0%B6%D0%B5%D1%82%D0%B5&amp;amp;searchphrase=all&amp;amp;Itemid=435</t>
  </si>
  <si>
    <t>Приложения 12</t>
  </si>
  <si>
    <t>В приложение 18 отсутствуют непрограммные направления деятельности.</t>
  </si>
  <si>
    <t>В приложении 16 отсутствуют сведения в целом по государственным программам; учтены сведения в Приложении 12</t>
  </si>
  <si>
    <t>Приложения 1 и 2</t>
  </si>
  <si>
    <t>Приложения 7, 8</t>
  </si>
  <si>
    <t>Мониторинг и оценка показателей раздела проведены в период с 1 февраля по 26 апреля 2017 года.</t>
  </si>
  <si>
    <t>Применен понижающий коэффициент в связи с затрудненным поиском данных для расчета общего объема субсидий (см. например, 813 05 0310 404 R5550 500, является субсидией)</t>
  </si>
  <si>
    <t>Применен понижающий коэффициент в связи с затрудненным поиском данных для расчета общего объема субсидий (см., например, 803 0702 0210613110 500 или 805 1003 0310612707 500)</t>
  </si>
  <si>
    <t>Применен понижающий коэффициент в связи с затрудненным поиском данных для расчета общего объема субсидий (см., например, 812 1403 26 000 14030 500 или 703 0701 02100 17140 500)</t>
  </si>
  <si>
    <t>Представлены сведения по видам доходов:</t>
  </si>
  <si>
    <t>Явление отсутствует</t>
  </si>
  <si>
    <t>Место по Российской Федерации</t>
  </si>
  <si>
    <r>
      <t>Раздел 1.</t>
    </r>
    <r>
      <rPr>
        <b/>
        <sz val="9"/>
        <color indexed="8"/>
        <rFont val="Times New Roman"/>
        <family val="1"/>
      </rPr>
      <t>    Первоначально утвержденный бюджет</t>
    </r>
  </si>
  <si>
    <t>1.1 Размещен ли первоначально принятый закон о бюджете на 2017 год и на плановый период 2018 и 2019 годов в открытом доступе на сайте, предназначенном для размещения бюджетных данных?</t>
  </si>
  <si>
    <t>1.5 Какая доля субсидий местным бюджетам на 2017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2017 год)?</t>
  </si>
  <si>
    <t>По состоянию на 26.04.2017 г. первоначальной версии закона нет, размещена версия с учетом внесенных изменений (в ред. от 09.03.2017 г.).</t>
  </si>
  <si>
    <t>Учтена версия на едином портале бюджетной системы</t>
  </si>
  <si>
    <t>Не размещен: http://budget.minfin-samara.ru/dokumenty/zakon-o-byudzhete-samarskoj-oblasti/2016-god/</t>
  </si>
  <si>
    <t>Исходные данные и оценка показателя "1.1 Размещен ли первоначально принятый закон о бюджете на 2017 год и на плановый период 2018 и 2019 годов в открытом доступе на сайте, предназначенном для размещения бюджетных данных?"</t>
  </si>
  <si>
    <t xml:space="preserve">Мониторинг и оценка показателей раздела проведены в период с 1 февраля по 26 апреля 2017 г. </t>
  </si>
  <si>
    <r>
      <t xml:space="preserve">Дата проведения оценки: </t>
    </r>
    <r>
      <rPr>
        <sz val="9"/>
        <color indexed="8"/>
        <rFont val="Times New Roman"/>
        <family val="1"/>
      </rPr>
      <t>в период с 1 февраля по 26 апреля 2017 года.</t>
    </r>
  </si>
  <si>
    <t>Лучшая практика</t>
  </si>
  <si>
    <t>№ п/п</t>
  </si>
  <si>
    <t xml:space="preserve">Наименование примера </t>
  </si>
  <si>
    <t>Наименование субъекта                      Российской Федерации</t>
  </si>
  <si>
    <t xml:space="preserve">Ссылка на источник данных </t>
  </si>
  <si>
    <t>Краткое описание</t>
  </si>
  <si>
    <t>Отношение к показателю рейтинга</t>
  </si>
  <si>
    <t>1.</t>
  </si>
  <si>
    <t>Публикация закона о бюджете на сайте, предназначенном для размещения бюджетных данных</t>
  </si>
  <si>
    <t>Комплексность представления сведений к закону о бюджете на протяжении его жизненного цикла. В составе документов и материалов содержатся: законопроект и материалы к нему, первоначально принятый закон, законы о внесении изменений (включая законопроекты и материалы к ним), актуальная редакция закона. Указаны адреса официального опубликования законов, а также значимые даты из жизненного цикла закона о бюджете.</t>
  </si>
  <si>
    <t>Показатель 1.1</t>
  </si>
  <si>
    <t xml:space="preserve">Представление сведений о субсидиях местным бюджетам и их распределении в первоначально принятом законе о бюджете </t>
  </si>
  <si>
    <t xml:space="preserve">Закон Новосибирской области от 28.12.2016 N 128-ОЗ "Об областном бюджете Новосибирской области на 2017 год и плановый период 2018 и 2019 годов", статья 19, приложение 15 
</t>
  </si>
  <si>
    <t>В законе содержатся сведения об общем объеме субсидий местным бюджетам, а также перечень субсидий с указанием объемов средств в разрезе каждой субсидии. Распределено 100% субсидий местным бюджетам, предусмотренным первоначально принятым законом о бюджете на 2017 год. Всего на 2017 год предусмотрено 32 субсидии на реализацию мероприятий государственных программ или их подпрограмм.</t>
  </si>
  <si>
    <t>Показатель 1.5</t>
  </si>
  <si>
    <t>Раздел 1. Примеры лучшей практики по показателям анкеты для составления рейтинга субъектов Российской Федерации по уровню открытости бюджетных данных в 2017 году</t>
  </si>
  <si>
    <t>В Приложении 10 отсутствуют непрограммные расходы. Приложение 12 содержит группировку по ведомствам, а не по целевым статьям.</t>
  </si>
  <si>
    <r>
      <t xml:space="preserve">Рейтинг субъектов Российской Федерации за 2017 год по разделу 1 "Первоначально утвержденный бюджет"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</si>
  <si>
    <r>
      <t xml:space="preserve">Рейтинг субъектов Российской Федерации за 2017 год по разделу 1 "Первоначально утвержденный бюджет" </t>
    </r>
    <r>
      <rPr>
        <sz val="9"/>
        <color indexed="8"/>
        <rFont val="Times New Roman"/>
        <family val="1"/>
      </rPr>
      <t>(группировка по федеральным округам)</t>
    </r>
  </si>
  <si>
    <t>Ст.8 п.8,9 закона</t>
  </si>
  <si>
    <t xml:space="preserve">Ст.8 п.8 закона, приложения 30,31 </t>
  </si>
  <si>
    <r>
      <rPr>
        <b/>
        <sz val="9"/>
        <rFont val="Times New Roman"/>
        <family val="1"/>
      </rPr>
      <t>Группа 1: очень высокий уровень открытости бюджетных данных</t>
    </r>
    <r>
      <rPr>
        <sz val="9"/>
        <rFont val="Times New Roman"/>
        <family val="1"/>
      </rPr>
      <t xml:space="preserve"> (80% и более от максимально возможного количества баллов)</t>
    </r>
  </si>
  <si>
    <r>
      <rPr>
        <b/>
        <sz val="9"/>
        <rFont val="Times New Roman"/>
        <family val="1"/>
      </rPr>
      <t>Группа 2: высокий уровень открытости бюджетных данных</t>
    </r>
    <r>
      <rPr>
        <sz val="9"/>
        <rFont val="Times New Roman"/>
        <family val="1"/>
      </rPr>
      <t xml:space="preserve"> (60-79,9% от максимального количества баллов)</t>
    </r>
  </si>
  <si>
    <r>
      <rPr>
        <b/>
        <sz val="9"/>
        <rFont val="Times New Roman"/>
        <family val="1"/>
      </rPr>
      <t>Группа 3: средний уровень открытости бюджетных данных</t>
    </r>
    <r>
      <rPr>
        <sz val="9"/>
        <rFont val="Times New Roman"/>
        <family val="1"/>
      </rPr>
      <t xml:space="preserve"> (40-59,9% от максимального количества баллов)</t>
    </r>
  </si>
  <si>
    <r>
      <rPr>
        <b/>
        <sz val="9"/>
        <rFont val="Times New Roman"/>
        <family val="1"/>
      </rPr>
      <t>Группа 4: низкий уровень открытости бюджетных данных</t>
    </r>
    <r>
      <rPr>
        <sz val="9"/>
        <rFont val="Times New Roman"/>
        <family val="1"/>
      </rPr>
      <t xml:space="preserve"> (20-39,9% от максимального количества баллов)</t>
    </r>
  </si>
  <si>
    <t>Калужская область *</t>
  </si>
  <si>
    <t>* Оценка показателя уточнена.</t>
  </si>
  <si>
    <t>г.Севастополь *</t>
  </si>
  <si>
    <t>* по отдельным показателям явление отсутствует; произведена корректировка максимального количества баллов по субъекту Российской Федерации.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</si>
</sst>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\ &quot;₽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9"/>
      <color indexed="60"/>
      <name val="Times New Roman"/>
      <family val="1"/>
    </font>
    <font>
      <sz val="11"/>
      <color indexed="8"/>
      <name val="Times New Roman"/>
      <family val="1"/>
    </font>
    <font>
      <u val="single"/>
      <sz val="9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C0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rgb="FFC00000"/>
      <name val="Times New Roman"/>
      <family val="1"/>
    </font>
    <font>
      <sz val="11"/>
      <color theme="1"/>
      <name val="Times New Roman"/>
      <family val="1"/>
    </font>
    <font>
      <u val="single"/>
      <sz val="9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medium"/>
      <right style="medium"/>
      <top style="medium"/>
      <bottom style="medium"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6" fillId="0" borderId="0" xfId="0" applyFont="1" applyAlignment="1">
      <alignment wrapText="1"/>
    </xf>
    <xf numFmtId="4" fontId="66" fillId="0" borderId="0" xfId="0" applyNumberFormat="1" applyFont="1" applyAlignment="1">
      <alignment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" fontId="67" fillId="0" borderId="0" xfId="0" applyNumberFormat="1" applyFont="1" applyAlignment="1">
      <alignment horizontal="center"/>
    </xf>
    <xf numFmtId="0" fontId="66" fillId="33" borderId="0" xfId="0" applyFont="1" applyFill="1" applyAlignment="1">
      <alignment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wrapText="1"/>
    </xf>
    <xf numFmtId="0" fontId="0" fillId="0" borderId="0" xfId="0" applyFill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173" fontId="2" fillId="0" borderId="10" xfId="54" applyNumberFormat="1" applyFont="1" applyFill="1" applyBorder="1" applyAlignment="1">
      <alignment horizontal="center" vertical="center"/>
      <protection/>
    </xf>
    <xf numFmtId="0" fontId="62" fillId="33" borderId="0" xfId="0" applyFont="1" applyFill="1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/>
    </xf>
    <xf numFmtId="4" fontId="6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2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8" fillId="33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172" fontId="36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72" fontId="36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/>
    </xf>
    <xf numFmtId="0" fontId="5" fillId="13" borderId="10" xfId="0" applyFont="1" applyFill="1" applyBorder="1" applyAlignment="1">
      <alignment vertical="center" wrapText="1"/>
    </xf>
    <xf numFmtId="172" fontId="5" fillId="1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vertical="center"/>
    </xf>
    <xf numFmtId="172" fontId="2" fillId="13" borderId="11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2" fontId="2" fillId="0" borderId="11" xfId="42" applyNumberFormat="1" applyFont="1" applyFill="1" applyBorder="1" applyAlignment="1">
      <alignment horizontal="left" vertical="center"/>
    </xf>
    <xf numFmtId="0" fontId="2" fillId="0" borderId="11" xfId="42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left" vertical="center"/>
    </xf>
    <xf numFmtId="173" fontId="2" fillId="0" borderId="11" xfId="0" applyNumberFormat="1" applyFont="1" applyFill="1" applyBorder="1" applyAlignment="1">
      <alignment horizontal="center" vertical="center"/>
    </xf>
    <xf numFmtId="49" fontId="2" fillId="13" borderId="11" xfId="0" applyNumberFormat="1" applyFont="1" applyFill="1" applyBorder="1" applyAlignment="1">
      <alignment horizontal="center" vertical="center"/>
    </xf>
    <xf numFmtId="49" fontId="2" fillId="13" borderId="11" xfId="0" applyNumberFormat="1" applyFont="1" applyFill="1" applyBorder="1" applyAlignment="1">
      <alignment horizontal="left" vertical="center"/>
    </xf>
    <xf numFmtId="173" fontId="2" fillId="13" borderId="11" xfId="0" applyNumberFormat="1" applyFont="1" applyFill="1" applyBorder="1" applyAlignment="1">
      <alignment horizontal="left" vertical="center"/>
    </xf>
    <xf numFmtId="173" fontId="2" fillId="13" borderId="11" xfId="0" applyNumberFormat="1" applyFont="1" applyFill="1" applyBorder="1" applyAlignment="1">
      <alignment horizontal="center" vertical="center"/>
    </xf>
    <xf numFmtId="14" fontId="2" fillId="13" borderId="11" xfId="0" applyNumberFormat="1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2" fillId="0" borderId="11" xfId="42" applyFont="1" applyFill="1" applyBorder="1" applyAlignment="1">
      <alignment vertical="center"/>
    </xf>
    <xf numFmtId="0" fontId="66" fillId="0" borderId="0" xfId="0" applyFont="1" applyAlignment="1">
      <alignment horizontal="center" wrapText="1"/>
    </xf>
    <xf numFmtId="173" fontId="5" fillId="13" borderId="11" xfId="0" applyNumberFormat="1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vertical="center" wrapText="1"/>
    </xf>
    <xf numFmtId="0" fontId="5" fillId="13" borderId="11" xfId="0" applyFont="1" applyFill="1" applyBorder="1" applyAlignment="1">
      <alignment horizontal="left" vertical="center" wrapText="1"/>
    </xf>
    <xf numFmtId="2" fontId="2" fillId="0" borderId="11" xfId="42" applyNumberFormat="1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2" fontId="5" fillId="1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42" applyFont="1" applyFill="1" applyBorder="1" applyAlignment="1">
      <alignment horizontal="center" vertical="center"/>
    </xf>
    <xf numFmtId="2" fontId="2" fillId="33" borderId="11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3" fillId="0" borderId="0" xfId="0" applyFont="1" applyAlignment="1">
      <alignment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42" applyNumberFormat="1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center" vertical="center"/>
    </xf>
    <xf numFmtId="2" fontId="5" fillId="13" borderId="10" xfId="0" applyNumberFormat="1" applyFont="1" applyFill="1" applyBorder="1" applyAlignment="1">
      <alignment horizontal="center" vertical="center"/>
    </xf>
    <xf numFmtId="172" fontId="2" fillId="13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left" vertical="center"/>
    </xf>
    <xf numFmtId="2" fontId="5" fillId="13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71" fillId="13" borderId="1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39" fillId="33" borderId="0" xfId="0" applyFont="1" applyFill="1" applyAlignment="1">
      <alignment/>
    </xf>
    <xf numFmtId="4" fontId="41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2" fillId="13" borderId="11" xfId="0" applyNumberFormat="1" applyFont="1" applyFill="1" applyBorder="1" applyAlignment="1">
      <alignment horizontal="left" vertical="center"/>
    </xf>
    <xf numFmtId="0" fontId="2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3" xfId="42" applyNumberFormat="1" applyFont="1" applyFill="1" applyBorder="1" applyAlignment="1">
      <alignment horizontal="left" vertical="center"/>
    </xf>
    <xf numFmtId="2" fontId="2" fillId="0" borderId="14" xfId="42" applyNumberFormat="1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5" fillId="13" borderId="10" xfId="0" applyFont="1" applyFill="1" applyBorder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173" fontId="5" fillId="0" borderId="11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14" fontId="2" fillId="0" borderId="14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73" fontId="5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left" vertical="center"/>
    </xf>
    <xf numFmtId="44" fontId="2" fillId="0" borderId="11" xfId="4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13" borderId="11" xfId="0" applyNumberFormat="1" applyFont="1" applyFill="1" applyBorder="1" applyAlignment="1">
      <alignment horizontal="center" vertical="center"/>
    </xf>
    <xf numFmtId="3" fontId="5" fillId="13" borderId="11" xfId="0" applyNumberFormat="1" applyFont="1" applyFill="1" applyBorder="1" applyAlignment="1">
      <alignment horizontal="left" vertical="center"/>
    </xf>
    <xf numFmtId="3" fontId="5" fillId="1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75" fontId="2" fillId="0" borderId="10" xfId="63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42" applyNumberFormat="1" applyFont="1" applyFill="1" applyBorder="1" applyAlignment="1">
      <alignment vertical="center"/>
    </xf>
    <xf numFmtId="0" fontId="71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left" vertical="center" wrapText="1"/>
    </xf>
    <xf numFmtId="0" fontId="71" fillId="0" borderId="20" xfId="0" applyFont="1" applyBorder="1" applyAlignment="1">
      <alignment vertical="center" wrapText="1"/>
    </xf>
    <xf numFmtId="0" fontId="71" fillId="0" borderId="21" xfId="0" applyFont="1" applyBorder="1" applyAlignment="1">
      <alignment vertical="center" wrapText="1"/>
    </xf>
    <xf numFmtId="0" fontId="76" fillId="0" borderId="19" xfId="0" applyFont="1" applyBorder="1" applyAlignment="1">
      <alignment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2" fillId="0" borderId="18" xfId="0" applyFont="1" applyBorder="1" applyAlignment="1">
      <alignment horizontal="left" vertical="center" wrapText="1" indent="1"/>
    </xf>
    <xf numFmtId="49" fontId="71" fillId="0" borderId="18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72" fillId="0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173" fontId="5" fillId="7" borderId="10" xfId="0" applyNumberFormat="1" applyFont="1" applyFill="1" applyBorder="1" applyAlignment="1">
      <alignment vertical="center" wrapText="1"/>
    </xf>
    <xf numFmtId="172" fontId="5" fillId="7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vertical="center" wrapText="1"/>
    </xf>
    <xf numFmtId="173" fontId="5" fillId="7" borderId="10" xfId="0" applyNumberFormat="1" applyFont="1" applyFill="1" applyBorder="1" applyAlignment="1">
      <alignment horizontal="center" vertical="center" wrapText="1"/>
    </xf>
    <xf numFmtId="173" fontId="2" fillId="7" borderId="10" xfId="0" applyNumberFormat="1" applyFont="1" applyFill="1" applyBorder="1" applyAlignment="1">
      <alignment horizontal="center" vertical="center" wrapText="1"/>
    </xf>
    <xf numFmtId="173" fontId="2" fillId="7" borderId="10" xfId="54" applyNumberFormat="1" applyFont="1" applyFill="1" applyBorder="1" applyAlignment="1">
      <alignment horizontal="center" vertical="center"/>
      <protection/>
    </xf>
    <xf numFmtId="172" fontId="71" fillId="0" borderId="10" xfId="0" applyNumberFormat="1" applyFont="1" applyBorder="1" applyAlignment="1">
      <alignment horizontal="center" vertical="center" wrapText="1"/>
    </xf>
    <xf numFmtId="172" fontId="71" fillId="7" borderId="10" xfId="0" applyNumberFormat="1" applyFont="1" applyFill="1" applyBorder="1" applyAlignment="1">
      <alignment horizontal="center" vertical="center"/>
    </xf>
    <xf numFmtId="172" fontId="71" fillId="0" borderId="10" xfId="0" applyNumberFormat="1" applyFont="1" applyBorder="1" applyAlignment="1">
      <alignment horizontal="center" vertical="center"/>
    </xf>
    <xf numFmtId="172" fontId="77" fillId="0" borderId="10" xfId="0" applyNumberFormat="1" applyFont="1" applyBorder="1" applyAlignment="1">
      <alignment horizontal="center" vertical="center"/>
    </xf>
    <xf numFmtId="49" fontId="76" fillId="0" borderId="10" xfId="55" applyNumberFormat="1" applyFont="1" applyBorder="1" applyAlignment="1">
      <alignment horizontal="center" vertical="center" wrapText="1"/>
      <protection/>
    </xf>
    <xf numFmtId="0" fontId="76" fillId="0" borderId="10" xfId="55" applyFont="1" applyBorder="1" applyAlignment="1">
      <alignment horizontal="center" vertical="center" wrapText="1"/>
      <protection/>
    </xf>
    <xf numFmtId="0" fontId="76" fillId="0" borderId="10" xfId="55" applyFont="1" applyBorder="1" applyAlignment="1">
      <alignment horizontal="center" vertical="center"/>
      <protection/>
    </xf>
    <xf numFmtId="0" fontId="78" fillId="0" borderId="0" xfId="55" applyFont="1">
      <alignment/>
      <protection/>
    </xf>
    <xf numFmtId="0" fontId="0" fillId="0" borderId="0" xfId="55">
      <alignment/>
      <protection/>
    </xf>
    <xf numFmtId="49" fontId="76" fillId="0" borderId="10" xfId="55" applyNumberFormat="1" applyFont="1" applyBorder="1" applyAlignment="1">
      <alignment horizontal="center" vertical="center"/>
      <protection/>
    </xf>
    <xf numFmtId="49" fontId="2" fillId="0" borderId="10" xfId="55" applyNumberFormat="1" applyFont="1" applyBorder="1" applyAlignment="1">
      <alignment horizontal="center" vertical="top"/>
      <protection/>
    </xf>
    <xf numFmtId="0" fontId="2" fillId="0" borderId="10" xfId="55" applyFont="1" applyBorder="1" applyAlignment="1">
      <alignment horizontal="left" vertical="top" wrapText="1"/>
      <protection/>
    </xf>
    <xf numFmtId="0" fontId="2" fillId="0" borderId="10" xfId="55" applyFont="1" applyBorder="1" applyAlignment="1">
      <alignment horizontal="center" vertical="top"/>
      <protection/>
    </xf>
    <xf numFmtId="0" fontId="79" fillId="0" borderId="10" xfId="43" applyFont="1" applyBorder="1" applyAlignment="1">
      <alignment horizontal="left" vertical="top" wrapText="1"/>
    </xf>
    <xf numFmtId="49" fontId="71" fillId="0" borderId="10" xfId="55" applyNumberFormat="1" applyFont="1" applyBorder="1" applyAlignment="1">
      <alignment horizontal="center" vertical="top"/>
      <protection/>
    </xf>
    <xf numFmtId="0" fontId="71" fillId="0" borderId="10" xfId="55" applyFont="1" applyBorder="1" applyAlignment="1">
      <alignment vertical="top" wrapText="1"/>
      <protection/>
    </xf>
    <xf numFmtId="0" fontId="71" fillId="0" borderId="10" xfId="55" applyFont="1" applyBorder="1" applyAlignment="1">
      <alignment horizontal="center" vertical="top"/>
      <protection/>
    </xf>
    <xf numFmtId="49" fontId="0" fillId="0" borderId="0" xfId="55" applyNumberFormat="1">
      <alignment/>
      <protection/>
    </xf>
    <xf numFmtId="0" fontId="0" fillId="0" borderId="0" xfId="55" applyAlignment="1">
      <alignment horizontal="center" vertical="top"/>
      <protection/>
    </xf>
    <xf numFmtId="0" fontId="9" fillId="33" borderId="11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173" fontId="0" fillId="0" borderId="0" xfId="0" applyNumberFormat="1" applyAlignment="1">
      <alignment/>
    </xf>
    <xf numFmtId="0" fontId="76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76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16" fontId="5" fillId="33" borderId="13" xfId="0" applyNumberFormat="1" applyFont="1" applyFill="1" applyBorder="1" applyAlignment="1">
      <alignment horizontal="center" vertical="center" wrapText="1"/>
    </xf>
    <xf numFmtId="16" fontId="5" fillId="33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6" fillId="0" borderId="10" xfId="55" applyFont="1" applyBorder="1" applyAlignment="1">
      <alignment horizontal="left" vertical="center" wrapText="1"/>
      <protection/>
    </xf>
    <xf numFmtId="0" fontId="71" fillId="0" borderId="10" xfId="55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infin.rk.gov.ru/rus/info.php?id=617363" TargetMode="External" /><Relationship Id="rId2" Type="http://schemas.openxmlformats.org/officeDocument/2006/relationships/hyperlink" Target="http://beldepfin.ru/byudzhet-2017-2019/" TargetMode="External" /><Relationship Id="rId3" Type="http://schemas.openxmlformats.org/officeDocument/2006/relationships/hyperlink" Target="http://bryanskoblfin.ru/Show/Category/10?ItemId=4" TargetMode="External" /><Relationship Id="rId4" Type="http://schemas.openxmlformats.org/officeDocument/2006/relationships/hyperlink" Target="http://www.gfu.vrn.ru/regulatory/normativnye-pravovye-akty/zakony-voronezhskoy-oblasti-/zakony-voronezhskoy-oblasti-ob-oblastnom-byudzhete.php" TargetMode="External" /><Relationship Id="rId5" Type="http://schemas.openxmlformats.org/officeDocument/2006/relationships/hyperlink" Target="http://df.ivanovoobl.ru/budget/zakon-ob-oblastnom-byudzhete/" TargetMode="External" /><Relationship Id="rId6" Type="http://schemas.openxmlformats.org/officeDocument/2006/relationships/hyperlink" Target="http://admoblkaluga.ru/main/work/finances/budget/obl_2017-2019.php" TargetMode="External" /><Relationship Id="rId7" Type="http://schemas.openxmlformats.org/officeDocument/2006/relationships/hyperlink" Target="http://depfin.adm44.ru/Budget/Zakon/zakon2017/index.aspx" TargetMode="External" /><Relationship Id="rId8" Type="http://schemas.openxmlformats.org/officeDocument/2006/relationships/hyperlink" Target="http://adm.rkursk.ru/index.php?id=693" TargetMode="External" /><Relationship Id="rId9" Type="http://schemas.openxmlformats.org/officeDocument/2006/relationships/hyperlink" Target="http://www.admlip.ru/economy/finances/pravovye-akty/" TargetMode="External" /><Relationship Id="rId10" Type="http://schemas.openxmlformats.org/officeDocument/2006/relationships/hyperlink" Target="https://minfin.ryazangov.ru/documents/" TargetMode="External" /><Relationship Id="rId11" Type="http://schemas.openxmlformats.org/officeDocument/2006/relationships/hyperlink" Target="http://fin.tmbreg.ru/6347/2010/8323.html" TargetMode="External" /><Relationship Id="rId12" Type="http://schemas.openxmlformats.org/officeDocument/2006/relationships/hyperlink" Target="http://minfin.karelia.ru/pervonachal-nyj-bjudzhet-3/" TargetMode="External" /><Relationship Id="rId13" Type="http://schemas.openxmlformats.org/officeDocument/2006/relationships/hyperlink" Target="http://minfin.rkomi.ru/minfin_rkomi/minfin_rbudj/budjet/" TargetMode="External" /><Relationship Id="rId14" Type="http://schemas.openxmlformats.org/officeDocument/2006/relationships/hyperlink" Target="http://dtf.avo.ru/zakony-vladimirskoj-oblasti" TargetMode="External" /><Relationship Id="rId15" Type="http://schemas.openxmlformats.org/officeDocument/2006/relationships/hyperlink" Target="http://www.finsmol.ru/zbudget/a0oAgbRSSXRf" TargetMode="External" /><Relationship Id="rId16" Type="http://schemas.openxmlformats.org/officeDocument/2006/relationships/hyperlink" Target="http://www.yarregion.ru/depts/depfin/tmpPages/docs.aspx" TargetMode="External" /><Relationship Id="rId17" Type="http://schemas.openxmlformats.org/officeDocument/2006/relationships/hyperlink" Target="https://dvinaland.ru/gov/-6x0eyecf" TargetMode="External" /><Relationship Id="rId18" Type="http://schemas.openxmlformats.org/officeDocument/2006/relationships/hyperlink" Target="http://www.df35.ru/index.php?option=com_content&amp;view=category&amp;id=301&amp;Itemid=264" TargetMode="External" /><Relationship Id="rId19" Type="http://schemas.openxmlformats.org/officeDocument/2006/relationships/hyperlink" Target="http://minfin39.ru/budget/current_year/" TargetMode="External" /><Relationship Id="rId20" Type="http://schemas.openxmlformats.org/officeDocument/2006/relationships/hyperlink" Target="http://finance.lenobl.ru/law/region/budzet/2017" TargetMode="External" /><Relationship Id="rId21" Type="http://schemas.openxmlformats.org/officeDocument/2006/relationships/hyperlink" Target="http://minfin.gov-murman.ru/open-budget/regional_budget/law_of_budget/" TargetMode="External" /><Relationship Id="rId22" Type="http://schemas.openxmlformats.org/officeDocument/2006/relationships/hyperlink" Target="http://finance.pskov.ru/doc/documents" TargetMode="External" /><Relationship Id="rId23" Type="http://schemas.openxmlformats.org/officeDocument/2006/relationships/hyperlink" Target="http://www.fincom.spb.ru/cf/activity/opendata/budget_for_people/details.htm?id=10276099@cmsArticle" TargetMode="External" /><Relationship Id="rId24" Type="http://schemas.openxmlformats.org/officeDocument/2006/relationships/hyperlink" Target="http://dfei.adm-nao.ru/zakony-o-byudzhete/" TargetMode="External" /><Relationship Id="rId25" Type="http://schemas.openxmlformats.org/officeDocument/2006/relationships/hyperlink" Target="http://minfin.kalmregion.ru/dokumenty/normativnye-pravovye-akty-respubliki-kalmykiya/zakony-respubliki-kalmykiya/zakon-respubliki-kalmykiya-ot-16-dekabrya-2016-goda-212-v-z-o-respublikanskom-byudzhete-na-2017-god-/" TargetMode="External" /><Relationship Id="rId26" Type="http://schemas.openxmlformats.org/officeDocument/2006/relationships/hyperlink" Target="http://minfin.rk.gov.ru/rus/info.php?id=645372" TargetMode="External" /><Relationship Id="rId27" Type="http://schemas.openxmlformats.org/officeDocument/2006/relationships/hyperlink" Target="http://www.minfinkubani.ru/budget_execution/budget_law/index.php" TargetMode="External" /><Relationship Id="rId28" Type="http://schemas.openxmlformats.org/officeDocument/2006/relationships/hyperlink" Target="https://minfin.astrobl.ru/site-page/zakony-o-byudzhete-ao" TargetMode="External" /><Relationship Id="rId29" Type="http://schemas.openxmlformats.org/officeDocument/2006/relationships/hyperlink" Target="http://www.minfin.donland.ru/docs/s/4" TargetMode="External" /><Relationship Id="rId30" Type="http://schemas.openxmlformats.org/officeDocument/2006/relationships/hyperlink" Target="http://pravitelstvo.kbr.ru/oigv/minfin/npi/zakonodatelstva_i_podzakonnye_normativnye_akty.php" TargetMode="External" /><Relationship Id="rId31" Type="http://schemas.openxmlformats.org/officeDocument/2006/relationships/hyperlink" Target="http://www.mfsk.ru/law/z_sk" TargetMode="External" /><Relationship Id="rId32" Type="http://schemas.openxmlformats.org/officeDocument/2006/relationships/hyperlink" Target="http://volgafin.volgograd.ru/norms/acts/5515/" TargetMode="External" /><Relationship Id="rId33" Type="http://schemas.openxmlformats.org/officeDocument/2006/relationships/hyperlink" Target="http://budget.mosreg.ru/byudzhet-dlya-grazhdan/utverzhdennyj-zakon-o-byudzhete-moskovskoj-oblasti/" TargetMode="External" /><Relationship Id="rId34" Type="http://schemas.openxmlformats.org/officeDocument/2006/relationships/hyperlink" Target="http://adm.vintech.ru:8096/ebudget/Menu/Page/36" TargetMode="External" /><Relationship Id="rId35" Type="http://schemas.openxmlformats.org/officeDocument/2006/relationships/hyperlink" Target="http://portal.tverfin.ru/portal/Menu/Page/617" TargetMode="External" /><Relationship Id="rId36" Type="http://schemas.openxmlformats.org/officeDocument/2006/relationships/hyperlink" Target="http://dfto.ru/index.php/novosti/661-prinyat-byudzhet-regiona-na-2017-god-i-na-planovyj-period-2018-i-2019-godov" TargetMode="External" /><Relationship Id="rId37" Type="http://schemas.openxmlformats.org/officeDocument/2006/relationships/hyperlink" Target="http://www.ob.sev.gov.ru/dokumenty/zakon-o-byudzhete/2017-god" TargetMode="External" /><Relationship Id="rId38" Type="http://schemas.openxmlformats.org/officeDocument/2006/relationships/hyperlink" Target="http://mfrno-a.ru/zakon-o-budgete.php" TargetMode="External" /><Relationship Id="rId39" Type="http://schemas.openxmlformats.org/officeDocument/2006/relationships/hyperlink" Target="http://www.minfinchr.ru/respublikanskij-byudzhet/zakon-chechenskoj-respubliki-o-respublikanskom-byudzhete-s-prilozheniyami-v-aktualnoj-redaktsii" TargetMode="External" /><Relationship Id="rId40" Type="http://schemas.openxmlformats.org/officeDocument/2006/relationships/hyperlink" Target="http://openbudsk.ru/content/zakon17.php" TargetMode="External" /><Relationship Id="rId41" Type="http://schemas.openxmlformats.org/officeDocument/2006/relationships/hyperlink" Target="http://portal.minfinrd.ru/Menu/Page/115" TargetMode="External" /><Relationship Id="rId42" Type="http://schemas.openxmlformats.org/officeDocument/2006/relationships/hyperlink" Target="http://&#1073;&#1102;&#1076;&#1078;&#1077;&#1090;&#1082;&#1091;&#1073;&#1072;&#1085;&#1080;.&#1088;&#1092;/o-byudzhete/dokumenty/ministerstvo-finansov-krasnodarskogo-kraya" TargetMode="External" /><Relationship Id="rId43" Type="http://schemas.openxmlformats.org/officeDocument/2006/relationships/hyperlink" Target="http://budget.rk.ifinmon.ru/dokumenty/zakon-o-byudzhete" TargetMode="External" /><Relationship Id="rId44" Type="http://schemas.openxmlformats.org/officeDocument/2006/relationships/hyperlink" Target="http://budget.lenobl.ru/new/documents/?page=0&amp;sortOrder=&amp;type=&amp;sortName=&amp;sortDate=" TargetMode="External" /><Relationship Id="rId45" Type="http://schemas.openxmlformats.org/officeDocument/2006/relationships/hyperlink" Target="http://minfin.e-dag.ru/deyatelnost/byudzhet" TargetMode="External" /><Relationship Id="rId46" Type="http://schemas.openxmlformats.org/officeDocument/2006/relationships/hyperlink" Target="https://minfin.bashkortostan.ru/activity/15387/" TargetMode="External" /><Relationship Id="rId47" Type="http://schemas.openxmlformats.org/officeDocument/2006/relationships/hyperlink" Target="http://www.minfinrm.ru/norm-akty-new/zakony/norm-prav-akty/budget-2017/" TargetMode="External" /><Relationship Id="rId48" Type="http://schemas.openxmlformats.org/officeDocument/2006/relationships/hyperlink" Target="http://www.mfur.ru/budjet/formirovanie/2017/zakon17.php" TargetMode="External" /><Relationship Id="rId49" Type="http://schemas.openxmlformats.org/officeDocument/2006/relationships/hyperlink" Target="http://budget.cap.ru/Show/Category/182?ItemId=513" TargetMode="External" /><Relationship Id="rId50" Type="http://schemas.openxmlformats.org/officeDocument/2006/relationships/hyperlink" Target="http://budget.perm.ru/execution/docbud/2016/" TargetMode="External" /><Relationship Id="rId51" Type="http://schemas.openxmlformats.org/officeDocument/2006/relationships/hyperlink" Target="http://mf.nnov.ru/index.php?option=com_k2&amp;view=item&amp;layout=item&amp;id=31&amp;Itemid=260" TargetMode="External" /><Relationship Id="rId52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 /><Relationship Id="rId53" Type="http://schemas.openxmlformats.org/officeDocument/2006/relationships/hyperlink" Target="http://finance.pnzreg.ru/budget/basic_law/zpo2991ot22122016" TargetMode="External" /><Relationship Id="rId54" Type="http://schemas.openxmlformats.org/officeDocument/2006/relationships/hyperlink" Target="http://minfin-samara.ru/2017-2019/" TargetMode="External" /><Relationship Id="rId55" Type="http://schemas.openxmlformats.org/officeDocument/2006/relationships/hyperlink" Target="http://saratov.gov.ru/gov/auth/minfin/bud_sar_obl/2017/Law/Law.php" TargetMode="External" /><Relationship Id="rId56" Type="http://schemas.openxmlformats.org/officeDocument/2006/relationships/hyperlink" Target="http://www.finupr.kurganobl.ru/index.php?test=bud17" TargetMode="External" /><Relationship Id="rId57" Type="http://schemas.openxmlformats.org/officeDocument/2006/relationships/hyperlink" Target="http://minfin.midural.ru/document/category/20#document_list" TargetMode="External" /><Relationship Id="rId58" Type="http://schemas.openxmlformats.org/officeDocument/2006/relationships/hyperlink" Target="http://www.minfin74.ru/mBudget/law/" TargetMode="External" /><Relationship Id="rId59" Type="http://schemas.openxmlformats.org/officeDocument/2006/relationships/hyperlink" Target="http://admhmao.ru/dokumenty/poisk-npa/detail.php?ID=658225&amp;sphrase_id=121960" TargetMode="External" /><Relationship Id="rId60" Type="http://schemas.openxmlformats.org/officeDocument/2006/relationships/hyperlink" Target="http://www.yamalfin.ru/index.php?option=com_content&amp;view=article&amp;id=2031:---25112016-90--l----2017------2018--2019-r&amp;catid=129:2016-11-25-11-46-09&amp;Itemid=103" TargetMode="External" /><Relationship Id="rId61" Type="http://schemas.openxmlformats.org/officeDocument/2006/relationships/hyperlink" Target="http://minfinrb.ru/normbase/17/" TargetMode="External" /><Relationship Id="rId62" Type="http://schemas.openxmlformats.org/officeDocument/2006/relationships/hyperlink" Target="http://www.minfintuva.ru/old/index.php/byudzhet" TargetMode="External" /><Relationship Id="rId63" Type="http://schemas.openxmlformats.org/officeDocument/2006/relationships/hyperlink" Target="http://fin22.ru/bud/z2017/" TargetMode="External" /><Relationship Id="rId64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documents/zakon.html" TargetMode="External" /><Relationship Id="rId65" Type="http://schemas.openxmlformats.org/officeDocument/2006/relationships/hyperlink" Target="http://zakon.krskstate.ru/0/doc/37702" TargetMode="External" /><Relationship Id="rId66" Type="http://schemas.openxmlformats.org/officeDocument/2006/relationships/hyperlink" Target="http://gfu.ru/budget/obl/section.php?IBLOCK_ID=125&amp;SECTION_ID=1176" TargetMode="External" /><Relationship Id="rId67" Type="http://schemas.openxmlformats.org/officeDocument/2006/relationships/hyperlink" Target="http://www.ofukem.ru/content/blogsection/35/206/" TargetMode="External" /><Relationship Id="rId68" Type="http://schemas.openxmlformats.org/officeDocument/2006/relationships/hyperlink" Target="http://www.mfnso.nso.ru/page/2294" TargetMode="External" /><Relationship Id="rId69" Type="http://schemas.openxmlformats.org/officeDocument/2006/relationships/hyperlink" Target="http://acts.findep.org/acts.html" TargetMode="External" /><Relationship Id="rId70" Type="http://schemas.openxmlformats.org/officeDocument/2006/relationships/hyperlink" Target="http://www.kamgov.ru/minfin/budzet-2017" TargetMode="External" /><Relationship Id="rId71" Type="http://schemas.openxmlformats.org/officeDocument/2006/relationships/hyperlink" Target="http://primorsky.ru/authorities/executive-agencies/departments/finance/laws.php" TargetMode="External" /><Relationship Id="rId72" Type="http://schemas.openxmlformats.org/officeDocument/2006/relationships/hyperlink" Target="https://minfin.khabkrai.ru/portal/Show/Category/34?ItemId=227" TargetMode="External" /><Relationship Id="rId73" Type="http://schemas.openxmlformats.org/officeDocument/2006/relationships/hyperlink" Target="http://www.fin.amurobl.ru/normativnye-dokumenty.php?SECTION_ID=96" TargetMode="External" /><Relationship Id="rId74" Type="http://schemas.openxmlformats.org/officeDocument/2006/relationships/hyperlink" Target="https://minfin.49gov.ru/documents/?doc_type=2" TargetMode="External" /><Relationship Id="rId75" Type="http://schemas.openxmlformats.org/officeDocument/2006/relationships/hyperlink" Target="http://www.eao.ru/dokumenty/elektronnoe-ofitsialnoe-opublikovanie/zakony-eao/zakony72/?sphrase_id=8599" TargetMode="External" /><Relationship Id="rId76" Type="http://schemas.openxmlformats.org/officeDocument/2006/relationships/hyperlink" Target="http://&#1095;&#1091;&#1082;&#1086;&#1090;&#1082;&#1072;.&#1088;&#1092;/power/priority_areas/open-budget/budget-citizens/budget-2016/vnesenie-izmenenii-v-byudzhet/" TargetMode="External" /><Relationship Id="rId77" Type="http://schemas.openxmlformats.org/officeDocument/2006/relationships/hyperlink" Target="http://mf.omskportal.ru/ru/RegionalPublicAuthorities/executivelist/MF/otkrbudg/zakonoblbudg/2017-2019/zakon2017-2019_1Red.html" TargetMode="External" /><Relationship Id="rId78" Type="http://schemas.openxmlformats.org/officeDocument/2006/relationships/hyperlink" Target="http://www.minfin.kirov.ru/otkrytyy-byudzhet/dlya-spetsialistov/oblastnoy-byudzhet/byudzhet-2017-2019-normativnye-dokumenty/" TargetMode="External" /><Relationship Id="rId79" Type="http://schemas.openxmlformats.org/officeDocument/2006/relationships/hyperlink" Target="https://mfri.ru/index.php/byudzhet/obshchaya-informatsiya?limitstart=0" TargetMode="External" /><Relationship Id="rId80" Type="http://schemas.openxmlformats.org/officeDocument/2006/relationships/hyperlink" Target="https://minfin.sakha.gov.ru/bjudzhet/zakony-o-bjudzhete/2017-god-i-na-planovyj-period-2018-2019-gg" TargetMode="External" /><Relationship Id="rId81" Type="http://schemas.openxmlformats.org/officeDocument/2006/relationships/hyperlink" Target="http://budget.sakha.gov.ru/ebudget/Menu/Page/260" TargetMode="External" /><Relationship Id="rId82" Type="http://schemas.openxmlformats.org/officeDocument/2006/relationships/hyperlink" Target="http://budget.minfin-samara.ru/dokumenty/zakon-o-byudzhete-samarskoj-oblasti/2016-god/" TargetMode="External" /><Relationship Id="rId83" Type="http://schemas.openxmlformats.org/officeDocument/2006/relationships/hyperlink" Target="http://ufo.ulntc.ru/index.php?mgf=budget/open_budget&amp;slep=net" TargetMode="External" /><Relationship Id="rId8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openbudget.sakhminfin.ru/Menu/Page/455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8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4.8515625" style="40" customWidth="1"/>
    <col min="2" max="2" width="11.140625" style="40" customWidth="1"/>
    <col min="3" max="3" width="13.421875" style="40" customWidth="1"/>
    <col min="4" max="4" width="13.140625" style="40" customWidth="1"/>
    <col min="5" max="5" width="9.7109375" style="40" customWidth="1"/>
    <col min="6" max="6" width="19.7109375" style="40" customWidth="1"/>
    <col min="7" max="7" width="16.7109375" style="40" customWidth="1"/>
    <col min="8" max="8" width="17.7109375" style="40" customWidth="1"/>
    <col min="9" max="9" width="19.57421875" style="40" customWidth="1"/>
    <col min="10" max="10" width="19.140625" style="40" customWidth="1"/>
    <col min="11" max="11" width="9.140625" style="40" customWidth="1"/>
    <col min="12" max="16384" width="9.140625" style="40" customWidth="1"/>
  </cols>
  <sheetData>
    <row r="1" spans="1:11" ht="23.25" customHeight="1">
      <c r="A1" s="230" t="s">
        <v>617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0" ht="15" customHeight="1">
      <c r="A2" s="29" t="s">
        <v>599</v>
      </c>
      <c r="B2" s="30"/>
      <c r="C2" s="30"/>
      <c r="D2" s="30"/>
      <c r="E2" s="23"/>
      <c r="F2" s="23"/>
      <c r="G2" s="225"/>
      <c r="H2" s="225"/>
      <c r="I2" s="225"/>
      <c r="J2" s="225"/>
    </row>
    <row r="3" spans="1:11" ht="138.75" customHeight="1">
      <c r="A3" s="226" t="s">
        <v>104</v>
      </c>
      <c r="B3" s="227" t="s">
        <v>590</v>
      </c>
      <c r="C3" s="227" t="s">
        <v>164</v>
      </c>
      <c r="D3" s="227" t="s">
        <v>162</v>
      </c>
      <c r="E3" s="227" t="s">
        <v>161</v>
      </c>
      <c r="F3" s="31" t="s">
        <v>592</v>
      </c>
      <c r="G3" s="31" t="s">
        <v>387</v>
      </c>
      <c r="H3" s="31" t="s">
        <v>388</v>
      </c>
      <c r="I3" s="31" t="s">
        <v>389</v>
      </c>
      <c r="J3" s="226" t="s">
        <v>593</v>
      </c>
      <c r="K3" s="31" t="s">
        <v>600</v>
      </c>
    </row>
    <row r="4" spans="1:11" ht="15.75" customHeight="1">
      <c r="A4" s="32" t="s">
        <v>90</v>
      </c>
      <c r="B4" s="33" t="s">
        <v>94</v>
      </c>
      <c r="C4" s="33" t="s">
        <v>163</v>
      </c>
      <c r="D4" s="33" t="s">
        <v>91</v>
      </c>
      <c r="E4" s="33" t="s">
        <v>91</v>
      </c>
      <c r="F4" s="32" t="s">
        <v>91</v>
      </c>
      <c r="G4" s="34" t="s">
        <v>91</v>
      </c>
      <c r="H4" s="34" t="s">
        <v>91</v>
      </c>
      <c r="I4" s="34" t="s">
        <v>91</v>
      </c>
      <c r="J4" s="34" t="s">
        <v>91</v>
      </c>
      <c r="K4" s="34" t="s">
        <v>91</v>
      </c>
    </row>
    <row r="5" spans="1:11" s="24" customFormat="1" ht="15" customHeight="1">
      <c r="A5" s="191" t="s">
        <v>162</v>
      </c>
      <c r="B5" s="192"/>
      <c r="C5" s="192"/>
      <c r="D5" s="192"/>
      <c r="E5" s="193">
        <f>SUM(F5:J5)</f>
        <v>12</v>
      </c>
      <c r="F5" s="194">
        <v>4</v>
      </c>
      <c r="G5" s="195">
        <v>2</v>
      </c>
      <c r="H5" s="195">
        <v>2</v>
      </c>
      <c r="I5" s="195">
        <v>2</v>
      </c>
      <c r="J5" s="195">
        <v>2</v>
      </c>
      <c r="K5" s="204"/>
    </row>
    <row r="6" spans="1:11" s="24" customFormat="1" ht="15" customHeight="1">
      <c r="A6" s="233" t="s">
        <v>621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5.75" customHeight="1">
      <c r="A7" s="49" t="s">
        <v>87</v>
      </c>
      <c r="B7" s="50" t="str">
        <f aca="true" t="shared" si="0" ref="B7:B49">RANK(C7,$C$7:$C$94)&amp;IF(COUNTIF($C$7:$C$94,C7)&gt;1,"-"&amp;RANK(C7,$C$7:$C$94)+COUNTIF($C$7:$C$94,C7)-1,"")</f>
        <v>1</v>
      </c>
      <c r="C7" s="51">
        <f aca="true" t="shared" si="1" ref="C7:C49">E7/D7*100</f>
        <v>108.33333333333333</v>
      </c>
      <c r="D7" s="51">
        <f>12</f>
        <v>12</v>
      </c>
      <c r="E7" s="51">
        <f aca="true" t="shared" si="2" ref="E7:E49">SUM(F7:K7)</f>
        <v>13</v>
      </c>
      <c r="F7" s="52">
        <f>'1.1'!G96</f>
        <v>4</v>
      </c>
      <c r="G7" s="35">
        <f>'1.2'!C98</f>
        <v>2</v>
      </c>
      <c r="H7" s="35">
        <f>'1.3'!C96</f>
        <v>2</v>
      </c>
      <c r="I7" s="35">
        <f>'1.4'!C96</f>
        <v>2</v>
      </c>
      <c r="J7" s="35">
        <f>'1.5'!C97</f>
        <v>2</v>
      </c>
      <c r="K7" s="206">
        <v>1</v>
      </c>
    </row>
    <row r="8" spans="1:11" ht="15.75" customHeight="1">
      <c r="A8" s="49" t="s">
        <v>22</v>
      </c>
      <c r="B8" s="50" t="str">
        <f t="shared" si="0"/>
        <v>2-8</v>
      </c>
      <c r="C8" s="51">
        <f t="shared" si="1"/>
        <v>100</v>
      </c>
      <c r="D8" s="51">
        <f>12</f>
        <v>12</v>
      </c>
      <c r="E8" s="51">
        <f t="shared" si="2"/>
        <v>12</v>
      </c>
      <c r="F8" s="52">
        <f>'1.1'!G28</f>
        <v>4</v>
      </c>
      <c r="G8" s="35">
        <f>'1.2'!C30</f>
        <v>2</v>
      </c>
      <c r="H8" s="35">
        <f>'1.3'!C28</f>
        <v>2</v>
      </c>
      <c r="I8" s="35">
        <f>'1.4'!C28</f>
        <v>2</v>
      </c>
      <c r="J8" s="35">
        <f>'1.5'!C29</f>
        <v>2</v>
      </c>
      <c r="K8" s="206"/>
    </row>
    <row r="9" spans="1:11" ht="15.75" customHeight="1">
      <c r="A9" s="49" t="s">
        <v>26</v>
      </c>
      <c r="B9" s="50" t="str">
        <f t="shared" si="0"/>
        <v>2-8</v>
      </c>
      <c r="C9" s="51">
        <f t="shared" si="1"/>
        <v>100</v>
      </c>
      <c r="D9" s="51">
        <f>12</f>
        <v>12</v>
      </c>
      <c r="E9" s="51">
        <f t="shared" si="2"/>
        <v>12</v>
      </c>
      <c r="F9" s="52">
        <f>'1.1'!G32</f>
        <v>4</v>
      </c>
      <c r="G9" s="35">
        <f>'1.2'!C34</f>
        <v>2</v>
      </c>
      <c r="H9" s="35">
        <f>'1.3'!C32</f>
        <v>2</v>
      </c>
      <c r="I9" s="35">
        <f>'1.4'!C32</f>
        <v>2</v>
      </c>
      <c r="J9" s="35">
        <f>'1.5'!C33</f>
        <v>2</v>
      </c>
      <c r="K9" s="207"/>
    </row>
    <row r="10" spans="1:11" ht="15.75" customHeight="1">
      <c r="A10" s="49" t="s">
        <v>30</v>
      </c>
      <c r="B10" s="50" t="str">
        <f t="shared" si="0"/>
        <v>2-8</v>
      </c>
      <c r="C10" s="51">
        <f t="shared" si="1"/>
        <v>100</v>
      </c>
      <c r="D10" s="51">
        <f>12</f>
        <v>12</v>
      </c>
      <c r="E10" s="51">
        <f t="shared" si="2"/>
        <v>12</v>
      </c>
      <c r="F10" s="52">
        <f>'1.1'!G36</f>
        <v>4</v>
      </c>
      <c r="G10" s="35">
        <f>'1.2'!C38</f>
        <v>2</v>
      </c>
      <c r="H10" s="35">
        <f>'1.3'!C36</f>
        <v>2</v>
      </c>
      <c r="I10" s="35">
        <f>'1.4'!C36</f>
        <v>2</v>
      </c>
      <c r="J10" s="35">
        <f>'1.5'!C37</f>
        <v>2</v>
      </c>
      <c r="K10" s="206"/>
    </row>
    <row r="11" spans="1:11" ht="15.75" customHeight="1">
      <c r="A11" s="49" t="s">
        <v>32</v>
      </c>
      <c r="B11" s="50" t="str">
        <f t="shared" si="0"/>
        <v>2-8</v>
      </c>
      <c r="C11" s="51">
        <f t="shared" si="1"/>
        <v>100</v>
      </c>
      <c r="D11" s="51">
        <f>12</f>
        <v>12</v>
      </c>
      <c r="E11" s="51">
        <f t="shared" si="2"/>
        <v>12</v>
      </c>
      <c r="F11" s="52">
        <f>'1.1'!G38</f>
        <v>4</v>
      </c>
      <c r="G11" s="35">
        <f>'1.2'!C40</f>
        <v>2</v>
      </c>
      <c r="H11" s="35">
        <f>'1.3'!C38</f>
        <v>2</v>
      </c>
      <c r="I11" s="35">
        <f>'1.4'!C38</f>
        <v>2</v>
      </c>
      <c r="J11" s="35">
        <f>'1.5'!C39</f>
        <v>2</v>
      </c>
      <c r="K11" s="206"/>
    </row>
    <row r="12" spans="1:11" ht="15.75" customHeight="1">
      <c r="A12" s="49" t="s">
        <v>35</v>
      </c>
      <c r="B12" s="50" t="str">
        <f t="shared" si="0"/>
        <v>2-8</v>
      </c>
      <c r="C12" s="51">
        <f t="shared" si="1"/>
        <v>100</v>
      </c>
      <c r="D12" s="51">
        <f>12</f>
        <v>12</v>
      </c>
      <c r="E12" s="51">
        <f t="shared" si="2"/>
        <v>12</v>
      </c>
      <c r="F12" s="52">
        <f>'1.1'!G42</f>
        <v>4</v>
      </c>
      <c r="G12" s="35">
        <f>'1.2'!C44</f>
        <v>2</v>
      </c>
      <c r="H12" s="35">
        <f>'1.3'!C42</f>
        <v>2</v>
      </c>
      <c r="I12" s="35">
        <f>'1.4'!C42</f>
        <v>2</v>
      </c>
      <c r="J12" s="35">
        <f>'1.5'!C43</f>
        <v>2</v>
      </c>
      <c r="K12" s="206"/>
    </row>
    <row r="13" spans="1:11" ht="15.75" customHeight="1">
      <c r="A13" s="49" t="s">
        <v>54</v>
      </c>
      <c r="B13" s="50" t="str">
        <f t="shared" si="0"/>
        <v>2-8</v>
      </c>
      <c r="C13" s="51">
        <f t="shared" si="1"/>
        <v>100</v>
      </c>
      <c r="D13" s="51">
        <f>12</f>
        <v>12</v>
      </c>
      <c r="E13" s="51">
        <f t="shared" si="2"/>
        <v>12</v>
      </c>
      <c r="F13" s="52">
        <f>'1.1'!G63</f>
        <v>4</v>
      </c>
      <c r="G13" s="35">
        <f>'1.2'!C65</f>
        <v>2</v>
      </c>
      <c r="H13" s="35">
        <f>'1.3'!C63</f>
        <v>2</v>
      </c>
      <c r="I13" s="35">
        <f>'1.4'!C63</f>
        <v>2</v>
      </c>
      <c r="J13" s="35">
        <f>'1.5'!C64</f>
        <v>2</v>
      </c>
      <c r="K13" s="206"/>
    </row>
    <row r="14" spans="1:11" s="10" customFormat="1" ht="15.75" customHeight="1">
      <c r="A14" s="49" t="s">
        <v>55</v>
      </c>
      <c r="B14" s="50" t="str">
        <f t="shared" si="0"/>
        <v>2-8</v>
      </c>
      <c r="C14" s="51">
        <f t="shared" si="1"/>
        <v>100</v>
      </c>
      <c r="D14" s="51">
        <f>12</f>
        <v>12</v>
      </c>
      <c r="E14" s="51">
        <f t="shared" si="2"/>
        <v>12</v>
      </c>
      <c r="F14" s="52">
        <f>'1.1'!G64</f>
        <v>4</v>
      </c>
      <c r="G14" s="35">
        <f>'1.2'!C66</f>
        <v>2</v>
      </c>
      <c r="H14" s="35">
        <f>'1.3'!C64</f>
        <v>2</v>
      </c>
      <c r="I14" s="35">
        <f>'1.4'!C64</f>
        <v>2</v>
      </c>
      <c r="J14" s="35">
        <f>'1.5'!C65</f>
        <v>2</v>
      </c>
      <c r="K14" s="206"/>
    </row>
    <row r="15" spans="1:11" ht="15.75" customHeight="1">
      <c r="A15" s="49" t="s">
        <v>23</v>
      </c>
      <c r="B15" s="50" t="str">
        <f t="shared" si="0"/>
        <v>9-16</v>
      </c>
      <c r="C15" s="51">
        <f t="shared" si="1"/>
        <v>91.66666666666666</v>
      </c>
      <c r="D15" s="51">
        <f>12</f>
        <v>12</v>
      </c>
      <c r="E15" s="51">
        <f t="shared" si="2"/>
        <v>11</v>
      </c>
      <c r="F15" s="52">
        <f>'1.1'!G29</f>
        <v>4</v>
      </c>
      <c r="G15" s="35">
        <f>'1.2'!C31</f>
        <v>2</v>
      </c>
      <c r="H15" s="35">
        <f>'1.3'!C29</f>
        <v>2</v>
      </c>
      <c r="I15" s="35">
        <f>'1.4'!C29</f>
        <v>2</v>
      </c>
      <c r="J15" s="35">
        <f>'1.5'!C30</f>
        <v>1</v>
      </c>
      <c r="K15" s="206"/>
    </row>
    <row r="16" spans="1:11" ht="15.75" customHeight="1">
      <c r="A16" s="49" t="s">
        <v>33</v>
      </c>
      <c r="B16" s="50" t="str">
        <f t="shared" si="0"/>
        <v>9-16</v>
      </c>
      <c r="C16" s="51">
        <f t="shared" si="1"/>
        <v>91.66666666666666</v>
      </c>
      <c r="D16" s="51">
        <f>12</f>
        <v>12</v>
      </c>
      <c r="E16" s="51">
        <f t="shared" si="2"/>
        <v>11</v>
      </c>
      <c r="F16" s="52">
        <f>'1.1'!G39</f>
        <v>4</v>
      </c>
      <c r="G16" s="35">
        <f>'1.2'!C41</f>
        <v>2</v>
      </c>
      <c r="H16" s="35">
        <f>'1.3'!C39</f>
        <v>2</v>
      </c>
      <c r="I16" s="35">
        <f>'1.4'!C39</f>
        <v>2</v>
      </c>
      <c r="J16" s="35">
        <f>'1.5'!C40</f>
        <v>1</v>
      </c>
      <c r="K16" s="206"/>
    </row>
    <row r="17" spans="1:11" ht="15.75" customHeight="1">
      <c r="A17" s="49" t="s">
        <v>36</v>
      </c>
      <c r="B17" s="50" t="str">
        <f t="shared" si="0"/>
        <v>9-16</v>
      </c>
      <c r="C17" s="51">
        <f t="shared" si="1"/>
        <v>91.66666666666666</v>
      </c>
      <c r="D17" s="51">
        <f>12</f>
        <v>12</v>
      </c>
      <c r="E17" s="51">
        <f t="shared" si="2"/>
        <v>11</v>
      </c>
      <c r="F17" s="52">
        <f>'1.1'!G43</f>
        <v>4</v>
      </c>
      <c r="G17" s="35">
        <f>'1.2'!C45</f>
        <v>2</v>
      </c>
      <c r="H17" s="35">
        <f>'1.3'!C43</f>
        <v>2</v>
      </c>
      <c r="I17" s="35">
        <f>'1.4'!C43</f>
        <v>2</v>
      </c>
      <c r="J17" s="35">
        <f>'1.5'!C44</f>
        <v>1</v>
      </c>
      <c r="K17" s="206"/>
    </row>
    <row r="18" spans="1:11" s="10" customFormat="1" ht="15.75" customHeight="1">
      <c r="A18" s="49" t="s">
        <v>44</v>
      </c>
      <c r="B18" s="50" t="str">
        <f t="shared" si="0"/>
        <v>9-16</v>
      </c>
      <c r="C18" s="51">
        <f t="shared" si="1"/>
        <v>91.66666666666666</v>
      </c>
      <c r="D18" s="51">
        <f>12</f>
        <v>12</v>
      </c>
      <c r="E18" s="51">
        <f t="shared" si="2"/>
        <v>11</v>
      </c>
      <c r="F18" s="52">
        <f>'1.1'!G53</f>
        <v>4</v>
      </c>
      <c r="G18" s="35">
        <f>'1.2'!C55</f>
        <v>2</v>
      </c>
      <c r="H18" s="35">
        <f>'1.3'!C53</f>
        <v>2</v>
      </c>
      <c r="I18" s="35">
        <f>'1.4'!C53</f>
        <v>2</v>
      </c>
      <c r="J18" s="35">
        <f>'1.5'!C54</f>
        <v>1</v>
      </c>
      <c r="K18" s="206"/>
    </row>
    <row r="19" spans="1:11" ht="15.75" customHeight="1">
      <c r="A19" s="49" t="s">
        <v>46</v>
      </c>
      <c r="B19" s="50" t="str">
        <f t="shared" si="0"/>
        <v>9-16</v>
      </c>
      <c r="C19" s="51">
        <f t="shared" si="1"/>
        <v>91.66666666666666</v>
      </c>
      <c r="D19" s="51">
        <f>12</f>
        <v>12</v>
      </c>
      <c r="E19" s="51">
        <f t="shared" si="2"/>
        <v>11</v>
      </c>
      <c r="F19" s="52">
        <f>'1.1'!G55</f>
        <v>4</v>
      </c>
      <c r="G19" s="35">
        <f>'1.2'!C57</f>
        <v>2</v>
      </c>
      <c r="H19" s="35">
        <f>'1.3'!C55</f>
        <v>2</v>
      </c>
      <c r="I19" s="35">
        <f>'1.4'!C55</f>
        <v>2</v>
      </c>
      <c r="J19" s="35">
        <f>'1.5'!C56</f>
        <v>1</v>
      </c>
      <c r="K19" s="206"/>
    </row>
    <row r="20" spans="1:11" ht="15.75" customHeight="1">
      <c r="A20" s="49" t="s">
        <v>66</v>
      </c>
      <c r="B20" s="50" t="str">
        <f t="shared" si="0"/>
        <v>9-16</v>
      </c>
      <c r="C20" s="51">
        <f t="shared" si="1"/>
        <v>91.66666666666666</v>
      </c>
      <c r="D20" s="51">
        <f>12</f>
        <v>12</v>
      </c>
      <c r="E20" s="51">
        <f t="shared" si="2"/>
        <v>11</v>
      </c>
      <c r="F20" s="52">
        <f>'1.1'!G75</f>
        <v>4</v>
      </c>
      <c r="G20" s="35">
        <f>'1.2'!C77</f>
        <v>2</v>
      </c>
      <c r="H20" s="35">
        <f>'1.3'!C75</f>
        <v>2</v>
      </c>
      <c r="I20" s="35">
        <f>'1.4'!C75</f>
        <v>2</v>
      </c>
      <c r="J20" s="35">
        <f>'1.5'!C76</f>
        <v>1</v>
      </c>
      <c r="K20" s="206"/>
    </row>
    <row r="21" spans="1:11" ht="15.75" customHeight="1">
      <c r="A21" s="49" t="s">
        <v>69</v>
      </c>
      <c r="B21" s="50" t="str">
        <f t="shared" si="0"/>
        <v>9-16</v>
      </c>
      <c r="C21" s="51">
        <f t="shared" si="1"/>
        <v>91.66666666666666</v>
      </c>
      <c r="D21" s="51">
        <f>12</f>
        <v>12</v>
      </c>
      <c r="E21" s="51">
        <f t="shared" si="2"/>
        <v>11</v>
      </c>
      <c r="F21" s="52">
        <f>'1.1'!G78</f>
        <v>4</v>
      </c>
      <c r="G21" s="35">
        <f>'1.2'!C80</f>
        <v>2</v>
      </c>
      <c r="H21" s="35">
        <f>'1.3'!C78</f>
        <v>2</v>
      </c>
      <c r="I21" s="35">
        <f>'1.4'!C78</f>
        <v>2</v>
      </c>
      <c r="J21" s="35">
        <f>'1.5'!C79</f>
        <v>1</v>
      </c>
      <c r="K21" s="206"/>
    </row>
    <row r="22" spans="1:11" ht="15.75" customHeight="1">
      <c r="A22" s="49" t="s">
        <v>77</v>
      </c>
      <c r="B22" s="50" t="str">
        <f t="shared" si="0"/>
        <v>9-16</v>
      </c>
      <c r="C22" s="51">
        <f t="shared" si="1"/>
        <v>91.66666666666666</v>
      </c>
      <c r="D22" s="51">
        <f>12</f>
        <v>12</v>
      </c>
      <c r="E22" s="51">
        <f t="shared" si="2"/>
        <v>11</v>
      </c>
      <c r="F22" s="52">
        <f>'1.1'!G86</f>
        <v>4</v>
      </c>
      <c r="G22" s="35">
        <f>'1.2'!C88</f>
        <v>0</v>
      </c>
      <c r="H22" s="35">
        <f>'1.3'!C86</f>
        <v>2</v>
      </c>
      <c r="I22" s="35">
        <f>'1.4'!C86</f>
        <v>2</v>
      </c>
      <c r="J22" s="35">
        <f>'1.5'!C87</f>
        <v>2</v>
      </c>
      <c r="K22" s="206">
        <v>1</v>
      </c>
    </row>
    <row r="23" spans="1:11" ht="15.75" customHeight="1">
      <c r="A23" s="49" t="s">
        <v>3</v>
      </c>
      <c r="B23" s="50" t="str">
        <f t="shared" si="0"/>
        <v>17-42</v>
      </c>
      <c r="C23" s="51">
        <f t="shared" si="1"/>
        <v>83.33333333333334</v>
      </c>
      <c r="D23" s="51">
        <f>12</f>
        <v>12</v>
      </c>
      <c r="E23" s="51">
        <f t="shared" si="2"/>
        <v>10</v>
      </c>
      <c r="F23" s="52">
        <f>'1.1'!G9</f>
        <v>4</v>
      </c>
      <c r="G23" s="35">
        <f>'1.2'!C11</f>
        <v>2</v>
      </c>
      <c r="H23" s="35">
        <f>'1.3'!C9</f>
        <v>2</v>
      </c>
      <c r="I23" s="35">
        <f>'1.4'!C9</f>
        <v>2</v>
      </c>
      <c r="J23" s="35">
        <f>'1.5'!C10</f>
        <v>0</v>
      </c>
      <c r="K23" s="206"/>
    </row>
    <row r="24" spans="1:11" ht="15.75" customHeight="1">
      <c r="A24" s="49" t="s">
        <v>4</v>
      </c>
      <c r="B24" s="50" t="str">
        <f t="shared" si="0"/>
        <v>17-42</v>
      </c>
      <c r="C24" s="51">
        <f t="shared" si="1"/>
        <v>83.33333333333334</v>
      </c>
      <c r="D24" s="51">
        <f>12</f>
        <v>12</v>
      </c>
      <c r="E24" s="51">
        <f t="shared" si="2"/>
        <v>10</v>
      </c>
      <c r="F24" s="52">
        <f>'1.1'!G10</f>
        <v>4</v>
      </c>
      <c r="G24" s="35">
        <f>'1.2'!C12</f>
        <v>2</v>
      </c>
      <c r="H24" s="35">
        <f>'1.3'!C10</f>
        <v>2</v>
      </c>
      <c r="I24" s="35">
        <f>'1.4'!C10</f>
        <v>2</v>
      </c>
      <c r="J24" s="35">
        <f>'1.5'!C11</f>
        <v>0</v>
      </c>
      <c r="K24" s="206"/>
    </row>
    <row r="25" spans="1:11" ht="15.75" customHeight="1">
      <c r="A25" s="49" t="s">
        <v>5</v>
      </c>
      <c r="B25" s="50" t="str">
        <f t="shared" si="0"/>
        <v>17-42</v>
      </c>
      <c r="C25" s="51">
        <f t="shared" si="1"/>
        <v>83.33333333333334</v>
      </c>
      <c r="D25" s="51">
        <f>12</f>
        <v>12</v>
      </c>
      <c r="E25" s="51">
        <f t="shared" si="2"/>
        <v>10</v>
      </c>
      <c r="F25" s="52">
        <f>'1.1'!G11</f>
        <v>4</v>
      </c>
      <c r="G25" s="35">
        <f>'1.2'!C13</f>
        <v>2</v>
      </c>
      <c r="H25" s="35">
        <f>'1.3'!C11</f>
        <v>2</v>
      </c>
      <c r="I25" s="35">
        <f>'1.4'!C11</f>
        <v>2</v>
      </c>
      <c r="J25" s="35">
        <f>'1.5'!C12</f>
        <v>0</v>
      </c>
      <c r="K25" s="206"/>
    </row>
    <row r="26" spans="1:11" s="10" customFormat="1" ht="15.75" customHeight="1">
      <c r="A26" s="49" t="s">
        <v>6</v>
      </c>
      <c r="B26" s="50" t="str">
        <f t="shared" si="0"/>
        <v>17-42</v>
      </c>
      <c r="C26" s="51">
        <f t="shared" si="1"/>
        <v>83.33333333333334</v>
      </c>
      <c r="D26" s="51">
        <f>12</f>
        <v>12</v>
      </c>
      <c r="E26" s="51">
        <f t="shared" si="2"/>
        <v>10</v>
      </c>
      <c r="F26" s="52">
        <f>'1.1'!G12</f>
        <v>4</v>
      </c>
      <c r="G26" s="35">
        <f>'1.2'!C14</f>
        <v>0</v>
      </c>
      <c r="H26" s="35">
        <f>'1.3'!C12</f>
        <v>2</v>
      </c>
      <c r="I26" s="35">
        <f>'1.4'!C12</f>
        <v>2</v>
      </c>
      <c r="J26" s="35">
        <f>'1.5'!C13</f>
        <v>2</v>
      </c>
      <c r="K26" s="206"/>
    </row>
    <row r="27" spans="1:11" ht="15.75" customHeight="1">
      <c r="A27" s="49" t="s">
        <v>8</v>
      </c>
      <c r="B27" s="50" t="str">
        <f t="shared" si="0"/>
        <v>17-42</v>
      </c>
      <c r="C27" s="51">
        <f t="shared" si="1"/>
        <v>83.33333333333334</v>
      </c>
      <c r="D27" s="51">
        <f>12</f>
        <v>12</v>
      </c>
      <c r="E27" s="51">
        <f t="shared" si="2"/>
        <v>10</v>
      </c>
      <c r="F27" s="52">
        <f>'1.1'!G14</f>
        <v>4</v>
      </c>
      <c r="G27" s="35">
        <f>'1.2'!C16</f>
        <v>2</v>
      </c>
      <c r="H27" s="35">
        <f>'1.3'!C14</f>
        <v>2</v>
      </c>
      <c r="I27" s="35">
        <f>'1.4'!C14</f>
        <v>2</v>
      </c>
      <c r="J27" s="35">
        <f>'1.5'!C15</f>
        <v>0</v>
      </c>
      <c r="K27" s="207"/>
    </row>
    <row r="28" spans="1:11" ht="15.75" customHeight="1">
      <c r="A28" s="49" t="s">
        <v>12</v>
      </c>
      <c r="B28" s="50" t="str">
        <f t="shared" si="0"/>
        <v>17-42</v>
      </c>
      <c r="C28" s="51">
        <f t="shared" si="1"/>
        <v>83.33333333333334</v>
      </c>
      <c r="D28" s="51">
        <f>12</f>
        <v>12</v>
      </c>
      <c r="E28" s="51">
        <f t="shared" si="2"/>
        <v>10</v>
      </c>
      <c r="F28" s="52">
        <f>'1.1'!G18</f>
        <v>4</v>
      </c>
      <c r="G28" s="35">
        <f>'1.2'!C20</f>
        <v>2</v>
      </c>
      <c r="H28" s="35">
        <f>'1.3'!C18</f>
        <v>2</v>
      </c>
      <c r="I28" s="35">
        <f>'1.4'!C18</f>
        <v>2</v>
      </c>
      <c r="J28" s="35">
        <f>'1.5'!C19</f>
        <v>0</v>
      </c>
      <c r="K28" s="207"/>
    </row>
    <row r="29" spans="1:11" ht="15.75" customHeight="1">
      <c r="A29" s="49" t="s">
        <v>15</v>
      </c>
      <c r="B29" s="50" t="str">
        <f t="shared" si="0"/>
        <v>17-42</v>
      </c>
      <c r="C29" s="51">
        <f t="shared" si="1"/>
        <v>83.33333333333334</v>
      </c>
      <c r="D29" s="51">
        <f>12</f>
        <v>12</v>
      </c>
      <c r="E29" s="51">
        <f t="shared" si="2"/>
        <v>10</v>
      </c>
      <c r="F29" s="52">
        <f>'1.1'!G21</f>
        <v>4</v>
      </c>
      <c r="G29" s="35">
        <f>'1.2'!C23</f>
        <v>2</v>
      </c>
      <c r="H29" s="35">
        <f>'1.3'!C21</f>
        <v>2</v>
      </c>
      <c r="I29" s="35">
        <f>'1.4'!C21</f>
        <v>2</v>
      </c>
      <c r="J29" s="35">
        <f>'1.5'!C22</f>
        <v>0</v>
      </c>
      <c r="K29" s="206"/>
    </row>
    <row r="30" spans="1:11" ht="15.75" customHeight="1">
      <c r="A30" s="49" t="s">
        <v>17</v>
      </c>
      <c r="B30" s="50" t="str">
        <f t="shared" si="0"/>
        <v>17-42</v>
      </c>
      <c r="C30" s="51">
        <f t="shared" si="1"/>
        <v>83.33333333333334</v>
      </c>
      <c r="D30" s="51">
        <f>12</f>
        <v>12</v>
      </c>
      <c r="E30" s="51">
        <f t="shared" si="2"/>
        <v>10</v>
      </c>
      <c r="F30" s="52">
        <f>'1.1'!G23</f>
        <v>4</v>
      </c>
      <c r="G30" s="35">
        <f>'1.2'!C25</f>
        <v>2</v>
      </c>
      <c r="H30" s="35">
        <f>'1.3'!C23</f>
        <v>0</v>
      </c>
      <c r="I30" s="35">
        <f>'1.4'!C23</f>
        <v>2</v>
      </c>
      <c r="J30" s="35">
        <f>'1.5'!C24</f>
        <v>2</v>
      </c>
      <c r="K30" s="206"/>
    </row>
    <row r="31" spans="1:11" ht="15.75" customHeight="1">
      <c r="A31" s="49" t="s">
        <v>25</v>
      </c>
      <c r="B31" s="50" t="str">
        <f t="shared" si="0"/>
        <v>17-42</v>
      </c>
      <c r="C31" s="51">
        <f t="shared" si="1"/>
        <v>83.33333333333334</v>
      </c>
      <c r="D31" s="51">
        <f>12</f>
        <v>12</v>
      </c>
      <c r="E31" s="51">
        <f t="shared" si="2"/>
        <v>10</v>
      </c>
      <c r="F31" s="52">
        <f>'1.1'!G31</f>
        <v>4</v>
      </c>
      <c r="G31" s="35">
        <f>'1.2'!C33</f>
        <v>2</v>
      </c>
      <c r="H31" s="35">
        <f>'1.3'!C31</f>
        <v>2</v>
      </c>
      <c r="I31" s="35">
        <f>'1.4'!C31</f>
        <v>2</v>
      </c>
      <c r="J31" s="35">
        <f>'1.5'!C32</f>
        <v>0</v>
      </c>
      <c r="K31" s="206"/>
    </row>
    <row r="32" spans="1:11" s="10" customFormat="1" ht="15.75" customHeight="1">
      <c r="A32" s="49" t="s">
        <v>29</v>
      </c>
      <c r="B32" s="50" t="str">
        <f t="shared" si="0"/>
        <v>17-42</v>
      </c>
      <c r="C32" s="51">
        <f t="shared" si="1"/>
        <v>83.33333333333334</v>
      </c>
      <c r="D32" s="51">
        <f>12</f>
        <v>12</v>
      </c>
      <c r="E32" s="51">
        <f t="shared" si="2"/>
        <v>10</v>
      </c>
      <c r="F32" s="52">
        <f>'1.1'!G35</f>
        <v>4</v>
      </c>
      <c r="G32" s="35">
        <f>'1.2'!C37</f>
        <v>2</v>
      </c>
      <c r="H32" s="35">
        <f>'1.3'!C35</f>
        <v>2</v>
      </c>
      <c r="I32" s="35">
        <f>'1.4'!C35</f>
        <v>0</v>
      </c>
      <c r="J32" s="35">
        <f>'1.5'!C36</f>
        <v>2</v>
      </c>
      <c r="K32" s="206"/>
    </row>
    <row r="33" spans="1:11" s="10" customFormat="1" ht="15.75" customHeight="1">
      <c r="A33" s="49" t="s">
        <v>34</v>
      </c>
      <c r="B33" s="50" t="str">
        <f t="shared" si="0"/>
        <v>17-42</v>
      </c>
      <c r="C33" s="51">
        <f t="shared" si="1"/>
        <v>83.33333333333334</v>
      </c>
      <c r="D33" s="51">
        <f>12</f>
        <v>12</v>
      </c>
      <c r="E33" s="51">
        <f t="shared" si="2"/>
        <v>10</v>
      </c>
      <c r="F33" s="52">
        <f>'1.1'!G41</f>
        <v>4</v>
      </c>
      <c r="G33" s="35">
        <f>'1.2'!C43</f>
        <v>2</v>
      </c>
      <c r="H33" s="35">
        <f>'1.3'!C41</f>
        <v>2</v>
      </c>
      <c r="I33" s="35">
        <f>'1.4'!C41</f>
        <v>2</v>
      </c>
      <c r="J33" s="35">
        <f>'1.5'!C42</f>
        <v>0</v>
      </c>
      <c r="K33" s="207"/>
    </row>
    <row r="34" spans="1:11" ht="15.75" customHeight="1">
      <c r="A34" s="49" t="s">
        <v>39</v>
      </c>
      <c r="B34" s="50" t="str">
        <f t="shared" si="0"/>
        <v>17-42</v>
      </c>
      <c r="C34" s="51">
        <f t="shared" si="1"/>
        <v>83.33333333333334</v>
      </c>
      <c r="D34" s="51">
        <f>12</f>
        <v>12</v>
      </c>
      <c r="E34" s="51">
        <f t="shared" si="2"/>
        <v>10</v>
      </c>
      <c r="F34" s="52">
        <f>'1.1'!G47</f>
        <v>2</v>
      </c>
      <c r="G34" s="35">
        <f>'1.2'!C49</f>
        <v>2</v>
      </c>
      <c r="H34" s="35">
        <f>'1.3'!C47</f>
        <v>2</v>
      </c>
      <c r="I34" s="35">
        <f>'1.4'!C47</f>
        <v>2</v>
      </c>
      <c r="J34" s="35">
        <f>'1.5'!C48</f>
        <v>2</v>
      </c>
      <c r="K34" s="206"/>
    </row>
    <row r="35" spans="1:11" ht="15.75" customHeight="1">
      <c r="A35" s="49" t="s">
        <v>41</v>
      </c>
      <c r="B35" s="50" t="str">
        <f t="shared" si="0"/>
        <v>17-42</v>
      </c>
      <c r="C35" s="51">
        <f t="shared" si="1"/>
        <v>83.33333333333334</v>
      </c>
      <c r="D35" s="51">
        <f>12</f>
        <v>12</v>
      </c>
      <c r="E35" s="51">
        <f t="shared" si="2"/>
        <v>10</v>
      </c>
      <c r="F35" s="52">
        <f>'1.1'!G49</f>
        <v>4</v>
      </c>
      <c r="G35" s="35">
        <f>'1.2'!C51</f>
        <v>2</v>
      </c>
      <c r="H35" s="35">
        <f>'1.3'!C49</f>
        <v>2</v>
      </c>
      <c r="I35" s="35">
        <f>'1.4'!C49</f>
        <v>2</v>
      </c>
      <c r="J35" s="35">
        <f>'1.5'!C50</f>
        <v>0</v>
      </c>
      <c r="K35" s="206"/>
    </row>
    <row r="36" spans="1:11" ht="15.75" customHeight="1">
      <c r="A36" s="49" t="s">
        <v>42</v>
      </c>
      <c r="B36" s="50" t="str">
        <f t="shared" si="0"/>
        <v>17-42</v>
      </c>
      <c r="C36" s="51">
        <f t="shared" si="1"/>
        <v>83.33333333333334</v>
      </c>
      <c r="D36" s="51">
        <f>12</f>
        <v>12</v>
      </c>
      <c r="E36" s="51">
        <f t="shared" si="2"/>
        <v>10</v>
      </c>
      <c r="F36" s="52">
        <f>'1.1'!G50</f>
        <v>4</v>
      </c>
      <c r="G36" s="35">
        <f>'1.2'!C52</f>
        <v>2</v>
      </c>
      <c r="H36" s="35">
        <f>'1.3'!C50</f>
        <v>2</v>
      </c>
      <c r="I36" s="35">
        <f>'1.4'!C50</f>
        <v>2</v>
      </c>
      <c r="J36" s="35">
        <f>'1.5'!C51</f>
        <v>0</v>
      </c>
      <c r="K36" s="206"/>
    </row>
    <row r="37" spans="1:11" ht="15.75" customHeight="1">
      <c r="A37" s="49" t="s">
        <v>49</v>
      </c>
      <c r="B37" s="50" t="str">
        <f t="shared" si="0"/>
        <v>17-42</v>
      </c>
      <c r="C37" s="51">
        <f t="shared" si="1"/>
        <v>83.33333333333334</v>
      </c>
      <c r="D37" s="51">
        <f>12</f>
        <v>12</v>
      </c>
      <c r="E37" s="51">
        <f t="shared" si="2"/>
        <v>10</v>
      </c>
      <c r="F37" s="52">
        <f>'1.1'!G58</f>
        <v>4</v>
      </c>
      <c r="G37" s="35">
        <f>'1.2'!C60</f>
        <v>2</v>
      </c>
      <c r="H37" s="35">
        <f>'1.3'!C58</f>
        <v>2</v>
      </c>
      <c r="I37" s="35">
        <f>'1.4'!C58</f>
        <v>2</v>
      </c>
      <c r="J37" s="35">
        <f>'1.5'!C59</f>
        <v>0</v>
      </c>
      <c r="K37" s="206"/>
    </row>
    <row r="38" spans="1:11" ht="15.75" customHeight="1">
      <c r="A38" s="49" t="s">
        <v>50</v>
      </c>
      <c r="B38" s="50" t="str">
        <f t="shared" si="0"/>
        <v>17-42</v>
      </c>
      <c r="C38" s="51">
        <f t="shared" si="1"/>
        <v>83.33333333333334</v>
      </c>
      <c r="D38" s="51">
        <f>12</f>
        <v>12</v>
      </c>
      <c r="E38" s="51">
        <f t="shared" si="2"/>
        <v>10</v>
      </c>
      <c r="F38" s="52">
        <f>'1.1'!G59</f>
        <v>4</v>
      </c>
      <c r="G38" s="35">
        <f>'1.2'!C61</f>
        <v>2</v>
      </c>
      <c r="H38" s="35">
        <f>'1.3'!C59</f>
        <v>2</v>
      </c>
      <c r="I38" s="35">
        <f>'1.4'!C59</f>
        <v>2</v>
      </c>
      <c r="J38" s="35">
        <f>'1.5'!C60</f>
        <v>0</v>
      </c>
      <c r="K38" s="206"/>
    </row>
    <row r="39" spans="1:11" ht="15.75" customHeight="1">
      <c r="A39" s="49" t="s">
        <v>51</v>
      </c>
      <c r="B39" s="50" t="str">
        <f t="shared" si="0"/>
        <v>17-42</v>
      </c>
      <c r="C39" s="51">
        <f t="shared" si="1"/>
        <v>83.33333333333334</v>
      </c>
      <c r="D39" s="51">
        <f>12</f>
        <v>12</v>
      </c>
      <c r="E39" s="51">
        <f t="shared" si="2"/>
        <v>10</v>
      </c>
      <c r="F39" s="52">
        <f>'1.1'!G60</f>
        <v>4</v>
      </c>
      <c r="G39" s="35">
        <f>'1.2'!C62</f>
        <v>2</v>
      </c>
      <c r="H39" s="35">
        <f>'1.3'!C60</f>
        <v>2</v>
      </c>
      <c r="I39" s="35">
        <f>'1.4'!C60</f>
        <v>2</v>
      </c>
      <c r="J39" s="35">
        <f>'1.5'!C61</f>
        <v>0</v>
      </c>
      <c r="K39" s="206"/>
    </row>
    <row r="40" spans="1:11" ht="15.75" customHeight="1">
      <c r="A40" s="49" t="s">
        <v>56</v>
      </c>
      <c r="B40" s="50" t="str">
        <f t="shared" si="0"/>
        <v>17-42</v>
      </c>
      <c r="C40" s="51">
        <f t="shared" si="1"/>
        <v>83.33333333333334</v>
      </c>
      <c r="D40" s="51">
        <f>12</f>
        <v>12</v>
      </c>
      <c r="E40" s="51">
        <f t="shared" si="2"/>
        <v>10</v>
      </c>
      <c r="F40" s="52">
        <f>'1.1'!G65</f>
        <v>4</v>
      </c>
      <c r="G40" s="35">
        <f>'1.2'!C67</f>
        <v>2</v>
      </c>
      <c r="H40" s="35">
        <f>'1.3'!C65</f>
        <v>2</v>
      </c>
      <c r="I40" s="35">
        <f>'1.4'!C65</f>
        <v>2</v>
      </c>
      <c r="J40" s="35">
        <f>'1.5'!C66</f>
        <v>0</v>
      </c>
      <c r="K40" s="206"/>
    </row>
    <row r="41" spans="1:11" s="10" customFormat="1" ht="15.75" customHeight="1">
      <c r="A41" s="49" t="s">
        <v>63</v>
      </c>
      <c r="B41" s="50" t="str">
        <f t="shared" si="0"/>
        <v>17-42</v>
      </c>
      <c r="C41" s="51">
        <f t="shared" si="1"/>
        <v>83.33333333333334</v>
      </c>
      <c r="D41" s="51">
        <f>12</f>
        <v>12</v>
      </c>
      <c r="E41" s="51">
        <f t="shared" si="2"/>
        <v>10</v>
      </c>
      <c r="F41" s="52">
        <f>'1.1'!G72</f>
        <v>4</v>
      </c>
      <c r="G41" s="35">
        <f>'1.2'!C74</f>
        <v>2</v>
      </c>
      <c r="H41" s="35">
        <f>'1.3'!C72</f>
        <v>2</v>
      </c>
      <c r="I41" s="35">
        <f>'1.4'!C72</f>
        <v>0</v>
      </c>
      <c r="J41" s="35">
        <f>'1.5'!C73</f>
        <v>2</v>
      </c>
      <c r="K41" s="206"/>
    </row>
    <row r="42" spans="1:11" ht="15.75" customHeight="1">
      <c r="A42" s="53" t="s">
        <v>65</v>
      </c>
      <c r="B42" s="50" t="str">
        <f t="shared" si="0"/>
        <v>17-42</v>
      </c>
      <c r="C42" s="51">
        <f t="shared" si="1"/>
        <v>83.33333333333334</v>
      </c>
      <c r="D42" s="51">
        <f>12</f>
        <v>12</v>
      </c>
      <c r="E42" s="51">
        <f t="shared" si="2"/>
        <v>10</v>
      </c>
      <c r="F42" s="52">
        <f>'1.1'!G74</f>
        <v>4</v>
      </c>
      <c r="G42" s="35">
        <f>'1.2'!C76</f>
        <v>0</v>
      </c>
      <c r="H42" s="35">
        <f>'1.3'!C74</f>
        <v>2</v>
      </c>
      <c r="I42" s="35">
        <f>'1.4'!C74</f>
        <v>2</v>
      </c>
      <c r="J42" s="35">
        <f>'1.5'!C75</f>
        <v>2</v>
      </c>
      <c r="K42" s="206"/>
    </row>
    <row r="43" spans="1:11" ht="15.75" customHeight="1">
      <c r="A43" s="49" t="s">
        <v>71</v>
      </c>
      <c r="B43" s="50" t="str">
        <f t="shared" si="0"/>
        <v>17-42</v>
      </c>
      <c r="C43" s="51">
        <f t="shared" si="1"/>
        <v>83.33333333333334</v>
      </c>
      <c r="D43" s="51">
        <f>12</f>
        <v>12</v>
      </c>
      <c r="E43" s="51">
        <f t="shared" si="2"/>
        <v>10</v>
      </c>
      <c r="F43" s="52">
        <f>'1.1'!G80</f>
        <v>4</v>
      </c>
      <c r="G43" s="35">
        <f>'1.2'!C82</f>
        <v>2</v>
      </c>
      <c r="H43" s="35">
        <f>'1.3'!C80</f>
        <v>2</v>
      </c>
      <c r="I43" s="35">
        <f>'1.4'!C80</f>
        <v>2</v>
      </c>
      <c r="J43" s="35">
        <f>'1.5'!C81</f>
        <v>0</v>
      </c>
      <c r="K43" s="206"/>
    </row>
    <row r="44" spans="1:11" ht="15.75" customHeight="1">
      <c r="A44" s="49" t="s">
        <v>74</v>
      </c>
      <c r="B44" s="50" t="str">
        <f t="shared" si="0"/>
        <v>17-42</v>
      </c>
      <c r="C44" s="51">
        <f t="shared" si="1"/>
        <v>83.33333333333334</v>
      </c>
      <c r="D44" s="51">
        <f>12</f>
        <v>12</v>
      </c>
      <c r="E44" s="51">
        <f t="shared" si="2"/>
        <v>10</v>
      </c>
      <c r="F44" s="52">
        <f>'1.1'!G83</f>
        <v>4</v>
      </c>
      <c r="G44" s="35">
        <f>'1.2'!C85</f>
        <v>2</v>
      </c>
      <c r="H44" s="35">
        <f>'1.3'!C83</f>
        <v>2</v>
      </c>
      <c r="I44" s="35">
        <f>'1.4'!C83</f>
        <v>2</v>
      </c>
      <c r="J44" s="35">
        <f>'1.5'!C84</f>
        <v>0</v>
      </c>
      <c r="K44" s="206"/>
    </row>
    <row r="45" spans="1:11" ht="15.75" customHeight="1">
      <c r="A45" s="49" t="s">
        <v>75</v>
      </c>
      <c r="B45" s="50" t="str">
        <f t="shared" si="0"/>
        <v>17-42</v>
      </c>
      <c r="C45" s="51">
        <f t="shared" si="1"/>
        <v>83.33333333333334</v>
      </c>
      <c r="D45" s="51">
        <f>12</f>
        <v>12</v>
      </c>
      <c r="E45" s="51">
        <f t="shared" si="2"/>
        <v>10</v>
      </c>
      <c r="F45" s="52">
        <f>'1.1'!G84</f>
        <v>4</v>
      </c>
      <c r="G45" s="35">
        <f>'1.2'!C86</f>
        <v>2</v>
      </c>
      <c r="H45" s="35">
        <f>'1.3'!C84</f>
        <v>2</v>
      </c>
      <c r="I45" s="35">
        <f>'1.4'!C84</f>
        <v>2</v>
      </c>
      <c r="J45" s="35">
        <f>'1.5'!C85</f>
        <v>0</v>
      </c>
      <c r="K45" s="206"/>
    </row>
    <row r="46" spans="1:11" ht="15.75" customHeight="1">
      <c r="A46" s="49" t="s">
        <v>78</v>
      </c>
      <c r="B46" s="50" t="str">
        <f t="shared" si="0"/>
        <v>17-42</v>
      </c>
      <c r="C46" s="51">
        <f t="shared" si="1"/>
        <v>83.33333333333334</v>
      </c>
      <c r="D46" s="51">
        <f>12</f>
        <v>12</v>
      </c>
      <c r="E46" s="51">
        <f t="shared" si="2"/>
        <v>10</v>
      </c>
      <c r="F46" s="52">
        <f>'1.1'!G87</f>
        <v>4</v>
      </c>
      <c r="G46" s="35">
        <f>'1.2'!C89</f>
        <v>2</v>
      </c>
      <c r="H46" s="35">
        <f>'1.3'!C87</f>
        <v>2</v>
      </c>
      <c r="I46" s="35">
        <f>'1.4'!C87</f>
        <v>2</v>
      </c>
      <c r="J46" s="35">
        <f>'1.5'!C88</f>
        <v>0</v>
      </c>
      <c r="K46" s="206"/>
    </row>
    <row r="47" spans="1:11" ht="15.75" customHeight="1">
      <c r="A47" s="49" t="s">
        <v>83</v>
      </c>
      <c r="B47" s="50" t="str">
        <f t="shared" si="0"/>
        <v>17-42</v>
      </c>
      <c r="C47" s="51">
        <f t="shared" si="1"/>
        <v>83.33333333333334</v>
      </c>
      <c r="D47" s="51">
        <f>12</f>
        <v>12</v>
      </c>
      <c r="E47" s="51">
        <f t="shared" si="2"/>
        <v>10</v>
      </c>
      <c r="F47" s="52">
        <f>'1.1'!G92</f>
        <v>4</v>
      </c>
      <c r="G47" s="35">
        <f>'1.2'!C94</f>
        <v>2</v>
      </c>
      <c r="H47" s="35">
        <f>'1.3'!C92</f>
        <v>2</v>
      </c>
      <c r="I47" s="35">
        <f>'1.4'!C92</f>
        <v>2</v>
      </c>
      <c r="J47" s="35">
        <f>'1.5'!C93</f>
        <v>0</v>
      </c>
      <c r="K47" s="206"/>
    </row>
    <row r="48" spans="1:11" ht="15.75" customHeight="1">
      <c r="A48" s="49" t="s">
        <v>86</v>
      </c>
      <c r="B48" s="50" t="str">
        <f t="shared" si="0"/>
        <v>17-42</v>
      </c>
      <c r="C48" s="51">
        <f t="shared" si="1"/>
        <v>83.33333333333334</v>
      </c>
      <c r="D48" s="51">
        <f>12</f>
        <v>12</v>
      </c>
      <c r="E48" s="51">
        <f t="shared" si="2"/>
        <v>10</v>
      </c>
      <c r="F48" s="52">
        <f>'1.1'!G95</f>
        <v>4</v>
      </c>
      <c r="G48" s="35">
        <f>'1.2'!C97</f>
        <v>2</v>
      </c>
      <c r="H48" s="35">
        <f>'1.3'!C95</f>
        <v>2</v>
      </c>
      <c r="I48" s="35">
        <f>'1.4'!C95</f>
        <v>0</v>
      </c>
      <c r="J48" s="35">
        <f>'1.5'!C96</f>
        <v>2</v>
      </c>
      <c r="K48" s="206"/>
    </row>
    <row r="49" spans="1:11" ht="15.75" customHeight="1">
      <c r="A49" s="49" t="s">
        <v>100</v>
      </c>
      <c r="B49" s="50" t="str">
        <f t="shared" si="0"/>
        <v>43</v>
      </c>
      <c r="C49" s="51">
        <f t="shared" si="1"/>
        <v>80</v>
      </c>
      <c r="D49" s="51">
        <v>10</v>
      </c>
      <c r="E49" s="51">
        <f t="shared" si="2"/>
        <v>8</v>
      </c>
      <c r="F49" s="52">
        <f>'1.1'!G45</f>
        <v>4</v>
      </c>
      <c r="G49" s="35">
        <f>'1.2'!C47</f>
        <v>0</v>
      </c>
      <c r="H49" s="35">
        <f>'1.3'!C45</f>
        <v>2</v>
      </c>
      <c r="I49" s="35">
        <f>'1.4'!C45</f>
        <v>2</v>
      </c>
      <c r="J49" s="35" t="str">
        <f>'1.5'!C46</f>
        <v>-</v>
      </c>
      <c r="K49" s="206"/>
    </row>
    <row r="50" spans="1:11" ht="15.75" customHeight="1">
      <c r="A50" s="233" t="s">
        <v>622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7"/>
    </row>
    <row r="51" spans="1:11" ht="15.75" customHeight="1">
      <c r="A51" s="49" t="s">
        <v>7</v>
      </c>
      <c r="B51" s="50" t="str">
        <f aca="true" t="shared" si="3" ref="B51:B77">RANK(C51,$C$7:$C$94)&amp;IF(COUNTIF($C$7:$C$94,C51)&gt;1,"-"&amp;RANK(C51,$C$7:$C$94)+COUNTIF($C$7:$C$94,C51)-1,"")</f>
        <v>44-49</v>
      </c>
      <c r="C51" s="51">
        <f aca="true" t="shared" si="4" ref="C51:C77">E51/D51*100</f>
        <v>75</v>
      </c>
      <c r="D51" s="51">
        <f>12</f>
        <v>12</v>
      </c>
      <c r="E51" s="51">
        <f aca="true" t="shared" si="5" ref="E51:E77">SUM(F51:K51)</f>
        <v>9</v>
      </c>
      <c r="F51" s="52">
        <f>'1.1'!G13</f>
        <v>4</v>
      </c>
      <c r="G51" s="35">
        <f>'1.2'!C15</f>
        <v>2</v>
      </c>
      <c r="H51" s="35">
        <f>'1.3'!C13</f>
        <v>2</v>
      </c>
      <c r="I51" s="35">
        <f>'1.4'!C13</f>
        <v>0</v>
      </c>
      <c r="J51" s="35">
        <f>'1.5'!C14</f>
        <v>1</v>
      </c>
      <c r="K51" s="206"/>
    </row>
    <row r="52" spans="1:11" ht="15.75" customHeight="1">
      <c r="A52" s="49" t="s">
        <v>24</v>
      </c>
      <c r="B52" s="50" t="str">
        <f t="shared" si="3"/>
        <v>44-49</v>
      </c>
      <c r="C52" s="51">
        <f t="shared" si="4"/>
        <v>75</v>
      </c>
      <c r="D52" s="51">
        <f>12</f>
        <v>12</v>
      </c>
      <c r="E52" s="51">
        <f t="shared" si="5"/>
        <v>9</v>
      </c>
      <c r="F52" s="52">
        <f>'1.1'!G30</f>
        <v>4</v>
      </c>
      <c r="G52" s="35">
        <f>'1.2'!C32</f>
        <v>2</v>
      </c>
      <c r="H52" s="35">
        <f>'1.3'!C30</f>
        <v>0</v>
      </c>
      <c r="I52" s="35">
        <f>'1.4'!C30</f>
        <v>2</v>
      </c>
      <c r="J52" s="35">
        <f>'1.5'!C31</f>
        <v>1</v>
      </c>
      <c r="K52" s="206"/>
    </row>
    <row r="53" spans="1:11" ht="15.75" customHeight="1">
      <c r="A53" s="49" t="s">
        <v>27</v>
      </c>
      <c r="B53" s="50" t="str">
        <f t="shared" si="3"/>
        <v>44-49</v>
      </c>
      <c r="C53" s="51">
        <f t="shared" si="4"/>
        <v>75</v>
      </c>
      <c r="D53" s="51">
        <f>12</f>
        <v>12</v>
      </c>
      <c r="E53" s="51">
        <f t="shared" si="5"/>
        <v>9</v>
      </c>
      <c r="F53" s="52">
        <f>'1.1'!G33</f>
        <v>4</v>
      </c>
      <c r="G53" s="35">
        <f>'1.2'!C35</f>
        <v>0</v>
      </c>
      <c r="H53" s="35">
        <f>'1.3'!C33</f>
        <v>2</v>
      </c>
      <c r="I53" s="35">
        <f>'1.4'!C33</f>
        <v>2</v>
      </c>
      <c r="J53" s="35">
        <f>'1.5'!C34</f>
        <v>1</v>
      </c>
      <c r="K53" s="207"/>
    </row>
    <row r="54" spans="1:11" ht="15.75" customHeight="1">
      <c r="A54" s="49" t="s">
        <v>53</v>
      </c>
      <c r="B54" s="50" t="str">
        <f t="shared" si="3"/>
        <v>44-49</v>
      </c>
      <c r="C54" s="51">
        <f t="shared" si="4"/>
        <v>75</v>
      </c>
      <c r="D54" s="51">
        <f>12</f>
        <v>12</v>
      </c>
      <c r="E54" s="51">
        <f t="shared" si="5"/>
        <v>9</v>
      </c>
      <c r="F54" s="52">
        <f>'1.1'!G62</f>
        <v>4</v>
      </c>
      <c r="G54" s="35">
        <f>'1.2'!C64</f>
        <v>0</v>
      </c>
      <c r="H54" s="35">
        <f>'1.3'!C62</f>
        <v>2</v>
      </c>
      <c r="I54" s="35">
        <f>'1.4'!C62</f>
        <v>2</v>
      </c>
      <c r="J54" s="35">
        <f>'1.5'!C63</f>
        <v>1</v>
      </c>
      <c r="K54" s="206"/>
    </row>
    <row r="55" spans="1:11" ht="15.75" customHeight="1">
      <c r="A55" s="49" t="s">
        <v>82</v>
      </c>
      <c r="B55" s="50" t="str">
        <f t="shared" si="3"/>
        <v>44-49</v>
      </c>
      <c r="C55" s="51">
        <f t="shared" si="4"/>
        <v>75</v>
      </c>
      <c r="D55" s="51">
        <f>12</f>
        <v>12</v>
      </c>
      <c r="E55" s="51">
        <f t="shared" si="5"/>
        <v>9</v>
      </c>
      <c r="F55" s="52">
        <f>'1.1'!G91</f>
        <v>4</v>
      </c>
      <c r="G55" s="35">
        <f>'1.2'!C93</f>
        <v>2</v>
      </c>
      <c r="H55" s="35">
        <f>'1.3'!C91</f>
        <v>2</v>
      </c>
      <c r="I55" s="35">
        <f>'1.4'!C91</f>
        <v>0</v>
      </c>
      <c r="J55" s="35">
        <f>'1.5'!C92</f>
        <v>1</v>
      </c>
      <c r="K55" s="206"/>
    </row>
    <row r="56" spans="1:11" ht="15.75" customHeight="1">
      <c r="A56" s="49" t="s">
        <v>89</v>
      </c>
      <c r="B56" s="50" t="str">
        <f t="shared" si="3"/>
        <v>44-49</v>
      </c>
      <c r="C56" s="51">
        <f t="shared" si="4"/>
        <v>75</v>
      </c>
      <c r="D56" s="51">
        <f>12</f>
        <v>12</v>
      </c>
      <c r="E56" s="51">
        <f t="shared" si="5"/>
        <v>9</v>
      </c>
      <c r="F56" s="52">
        <f>'1.1'!G98</f>
        <v>2</v>
      </c>
      <c r="G56" s="35">
        <f>'1.2'!C100</f>
        <v>2</v>
      </c>
      <c r="H56" s="35">
        <f>'1.3'!C98</f>
        <v>2</v>
      </c>
      <c r="I56" s="35">
        <f>'1.4'!C98</f>
        <v>2</v>
      </c>
      <c r="J56" s="35">
        <f>'1.5'!C99</f>
        <v>1</v>
      </c>
      <c r="K56" s="206"/>
    </row>
    <row r="57" spans="1:11" s="10" customFormat="1" ht="15.75" customHeight="1">
      <c r="A57" s="49" t="s">
        <v>1</v>
      </c>
      <c r="B57" s="50" t="str">
        <f t="shared" si="3"/>
        <v>50-70</v>
      </c>
      <c r="C57" s="51">
        <f t="shared" si="4"/>
        <v>66.66666666666666</v>
      </c>
      <c r="D57" s="51">
        <f>12</f>
        <v>12</v>
      </c>
      <c r="E57" s="51">
        <f t="shared" si="5"/>
        <v>8</v>
      </c>
      <c r="F57" s="52">
        <f>'1.1'!G7</f>
        <v>2</v>
      </c>
      <c r="G57" s="35">
        <f>'1.2'!C9</f>
        <v>0</v>
      </c>
      <c r="H57" s="35">
        <f>'1.3'!C7</f>
        <v>2</v>
      </c>
      <c r="I57" s="35">
        <f>'1.4'!C7</f>
        <v>2</v>
      </c>
      <c r="J57" s="35">
        <f>'1.5'!C8</f>
        <v>2</v>
      </c>
      <c r="K57" s="206"/>
    </row>
    <row r="58" spans="1:11" ht="15.75" customHeight="1">
      <c r="A58" s="49" t="s">
        <v>9</v>
      </c>
      <c r="B58" s="50" t="str">
        <f t="shared" si="3"/>
        <v>50-70</v>
      </c>
      <c r="C58" s="51">
        <f t="shared" si="4"/>
        <v>66.66666666666666</v>
      </c>
      <c r="D58" s="51">
        <f>12</f>
        <v>12</v>
      </c>
      <c r="E58" s="51">
        <f t="shared" si="5"/>
        <v>8</v>
      </c>
      <c r="F58" s="52">
        <f>'1.1'!G15</f>
        <v>4</v>
      </c>
      <c r="G58" s="35">
        <f>'1.2'!C17</f>
        <v>0</v>
      </c>
      <c r="H58" s="35">
        <f>'1.3'!C15</f>
        <v>2</v>
      </c>
      <c r="I58" s="35">
        <f>'1.4'!C15</f>
        <v>2</v>
      </c>
      <c r="J58" s="35">
        <f>'1.5'!C16</f>
        <v>0</v>
      </c>
      <c r="K58" s="206"/>
    </row>
    <row r="59" spans="1:11" ht="15.75" customHeight="1">
      <c r="A59" s="49" t="s">
        <v>10</v>
      </c>
      <c r="B59" s="50" t="str">
        <f t="shared" si="3"/>
        <v>50-70</v>
      </c>
      <c r="C59" s="51">
        <f t="shared" si="4"/>
        <v>66.66666666666666</v>
      </c>
      <c r="D59" s="51">
        <f>12</f>
        <v>12</v>
      </c>
      <c r="E59" s="51">
        <f t="shared" si="5"/>
        <v>8</v>
      </c>
      <c r="F59" s="52">
        <f>'1.1'!G16</f>
        <v>4</v>
      </c>
      <c r="G59" s="35">
        <f>'1.2'!C18</f>
        <v>2</v>
      </c>
      <c r="H59" s="35">
        <f>'1.3'!C16</f>
        <v>0</v>
      </c>
      <c r="I59" s="35">
        <f>'1.4'!C16</f>
        <v>2</v>
      </c>
      <c r="J59" s="35">
        <f>'1.5'!C17</f>
        <v>0</v>
      </c>
      <c r="K59" s="206"/>
    </row>
    <row r="60" spans="1:11" ht="15.75" customHeight="1">
      <c r="A60" s="49" t="s">
        <v>13</v>
      </c>
      <c r="B60" s="50" t="str">
        <f t="shared" si="3"/>
        <v>50-70</v>
      </c>
      <c r="C60" s="51">
        <f t="shared" si="4"/>
        <v>66.66666666666666</v>
      </c>
      <c r="D60" s="51">
        <f>12</f>
        <v>12</v>
      </c>
      <c r="E60" s="51">
        <f t="shared" si="5"/>
        <v>8</v>
      </c>
      <c r="F60" s="52">
        <f>'1.1'!G19</f>
        <v>2</v>
      </c>
      <c r="G60" s="35">
        <f>'1.2'!C21</f>
        <v>2</v>
      </c>
      <c r="H60" s="35">
        <f>'1.3'!C19</f>
        <v>2</v>
      </c>
      <c r="I60" s="35">
        <f>'1.4'!C19</f>
        <v>2</v>
      </c>
      <c r="J60" s="35">
        <f>'1.5'!C20</f>
        <v>0</v>
      </c>
      <c r="K60" s="206"/>
    </row>
    <row r="61" spans="1:11" ht="15.75" customHeight="1">
      <c r="A61" s="49" t="s">
        <v>16</v>
      </c>
      <c r="B61" s="50" t="str">
        <f t="shared" si="3"/>
        <v>50-70</v>
      </c>
      <c r="C61" s="51">
        <f t="shared" si="4"/>
        <v>66.66666666666666</v>
      </c>
      <c r="D61" s="51">
        <f>12</f>
        <v>12</v>
      </c>
      <c r="E61" s="51">
        <f t="shared" si="5"/>
        <v>8</v>
      </c>
      <c r="F61" s="52">
        <f>'1.1'!G22</f>
        <v>4</v>
      </c>
      <c r="G61" s="35">
        <f>'1.2'!C24</f>
        <v>0</v>
      </c>
      <c r="H61" s="35">
        <f>'1.3'!C22</f>
        <v>2</v>
      </c>
      <c r="I61" s="35">
        <f>'1.4'!C22</f>
        <v>2</v>
      </c>
      <c r="J61" s="35">
        <f>'1.5'!C23</f>
        <v>0</v>
      </c>
      <c r="K61" s="206"/>
    </row>
    <row r="62" spans="1:11" ht="15.75" customHeight="1">
      <c r="A62" s="49" t="s">
        <v>18</v>
      </c>
      <c r="B62" s="50" t="str">
        <f t="shared" si="3"/>
        <v>50-70</v>
      </c>
      <c r="C62" s="51">
        <f t="shared" si="4"/>
        <v>66.66666666666666</v>
      </c>
      <c r="D62" s="51">
        <f>12</f>
        <v>12</v>
      </c>
      <c r="E62" s="51">
        <f t="shared" si="5"/>
        <v>8</v>
      </c>
      <c r="F62" s="52">
        <f>'1.1'!G24</f>
        <v>4</v>
      </c>
      <c r="G62" s="35">
        <f>'1.2'!C26</f>
        <v>0</v>
      </c>
      <c r="H62" s="35">
        <f>'1.3'!C24</f>
        <v>0</v>
      </c>
      <c r="I62" s="35">
        <f>'1.4'!C24</f>
        <v>2</v>
      </c>
      <c r="J62" s="35">
        <f>'1.5'!C25</f>
        <v>2</v>
      </c>
      <c r="K62" s="206"/>
    </row>
    <row r="63" spans="1:11" ht="15.75" customHeight="1">
      <c r="A63" s="49" t="s">
        <v>20</v>
      </c>
      <c r="B63" s="50" t="str">
        <f t="shared" si="3"/>
        <v>50-70</v>
      </c>
      <c r="C63" s="51">
        <f t="shared" si="4"/>
        <v>66.66666666666666</v>
      </c>
      <c r="D63" s="51">
        <f>12</f>
        <v>12</v>
      </c>
      <c r="E63" s="51">
        <f t="shared" si="5"/>
        <v>8</v>
      </c>
      <c r="F63" s="52">
        <f>'1.1'!G26</f>
        <v>4</v>
      </c>
      <c r="G63" s="35">
        <f>'1.2'!C28</f>
        <v>0</v>
      </c>
      <c r="H63" s="35">
        <f>'1.3'!C26</f>
        <v>2</v>
      </c>
      <c r="I63" s="35">
        <f>'1.4'!C26</f>
        <v>2</v>
      </c>
      <c r="J63" s="35">
        <f>'1.5'!C27</f>
        <v>0</v>
      </c>
      <c r="K63" s="207"/>
    </row>
    <row r="64" spans="1:11" ht="15.75" customHeight="1">
      <c r="A64" s="49" t="s">
        <v>28</v>
      </c>
      <c r="B64" s="50" t="str">
        <f t="shared" si="3"/>
        <v>50-70</v>
      </c>
      <c r="C64" s="51">
        <f t="shared" si="4"/>
        <v>66.66666666666666</v>
      </c>
      <c r="D64" s="51">
        <f>12</f>
        <v>12</v>
      </c>
      <c r="E64" s="51">
        <f t="shared" si="5"/>
        <v>8</v>
      </c>
      <c r="F64" s="52">
        <f>'1.1'!G34</f>
        <v>0</v>
      </c>
      <c r="G64" s="35">
        <f>'1.2'!C36</f>
        <v>2</v>
      </c>
      <c r="H64" s="35">
        <f>'1.3'!C34</f>
        <v>2</v>
      </c>
      <c r="I64" s="35">
        <f>'1.4'!C34</f>
        <v>2</v>
      </c>
      <c r="J64" s="35">
        <f>'1.5'!C35</f>
        <v>2</v>
      </c>
      <c r="K64" s="206"/>
    </row>
    <row r="65" spans="1:11" ht="15.75" customHeight="1">
      <c r="A65" s="49" t="s">
        <v>99</v>
      </c>
      <c r="B65" s="50" t="str">
        <f t="shared" si="3"/>
        <v>50-70</v>
      </c>
      <c r="C65" s="51">
        <f t="shared" si="4"/>
        <v>66.66666666666666</v>
      </c>
      <c r="D65" s="51">
        <f>12</f>
        <v>12</v>
      </c>
      <c r="E65" s="51">
        <f t="shared" si="5"/>
        <v>8</v>
      </c>
      <c r="F65" s="52">
        <f>'1.1'!G40</f>
        <v>2</v>
      </c>
      <c r="G65" s="35">
        <f>'1.2'!C42</f>
        <v>2</v>
      </c>
      <c r="H65" s="35">
        <f>'1.3'!C40</f>
        <v>2</v>
      </c>
      <c r="I65" s="35">
        <f>'1.4'!C40</f>
        <v>2</v>
      </c>
      <c r="J65" s="35">
        <f>'1.5'!C41</f>
        <v>0</v>
      </c>
      <c r="K65" s="206"/>
    </row>
    <row r="66" spans="1:11" ht="15.75" customHeight="1">
      <c r="A66" s="49" t="s">
        <v>37</v>
      </c>
      <c r="B66" s="50" t="str">
        <f t="shared" si="3"/>
        <v>50-70</v>
      </c>
      <c r="C66" s="51">
        <f t="shared" si="4"/>
        <v>66.66666666666666</v>
      </c>
      <c r="D66" s="51">
        <f>12</f>
        <v>12</v>
      </c>
      <c r="E66" s="51">
        <f t="shared" si="5"/>
        <v>8</v>
      </c>
      <c r="F66" s="52">
        <f>'1.1'!G44</f>
        <v>2</v>
      </c>
      <c r="G66" s="35">
        <f>'1.2'!C46</f>
        <v>2</v>
      </c>
      <c r="H66" s="35">
        <f>'1.3'!C44</f>
        <v>2</v>
      </c>
      <c r="I66" s="35">
        <f>'1.4'!C44</f>
        <v>2</v>
      </c>
      <c r="J66" s="35">
        <f>'1.5'!C45</f>
        <v>0</v>
      </c>
      <c r="K66" s="206"/>
    </row>
    <row r="67" spans="1:11" ht="15.75" customHeight="1">
      <c r="A67" s="49" t="s">
        <v>92</v>
      </c>
      <c r="B67" s="50" t="str">
        <f t="shared" si="3"/>
        <v>50-70</v>
      </c>
      <c r="C67" s="51">
        <f t="shared" si="4"/>
        <v>66.66666666666666</v>
      </c>
      <c r="D67" s="51">
        <f>12</f>
        <v>12</v>
      </c>
      <c r="E67" s="51">
        <f t="shared" si="5"/>
        <v>8</v>
      </c>
      <c r="F67" s="52">
        <f>'1.1'!G51</f>
        <v>4</v>
      </c>
      <c r="G67" s="35">
        <f>'1.2'!C53</f>
        <v>0</v>
      </c>
      <c r="H67" s="35">
        <f>'1.3'!C51</f>
        <v>2</v>
      </c>
      <c r="I67" s="35">
        <f>'1.4'!C51</f>
        <v>2</v>
      </c>
      <c r="J67" s="35">
        <f>'1.5'!C52</f>
        <v>0</v>
      </c>
      <c r="K67" s="206"/>
    </row>
    <row r="68" spans="1:11" ht="15.75" customHeight="1">
      <c r="A68" s="49" t="s">
        <v>43</v>
      </c>
      <c r="B68" s="50" t="str">
        <f t="shared" si="3"/>
        <v>50-70</v>
      </c>
      <c r="C68" s="51">
        <f t="shared" si="4"/>
        <v>66.66666666666666</v>
      </c>
      <c r="D68" s="51">
        <f>12</f>
        <v>12</v>
      </c>
      <c r="E68" s="51">
        <f t="shared" si="5"/>
        <v>8</v>
      </c>
      <c r="F68" s="52">
        <f>'1.1'!G52</f>
        <v>4</v>
      </c>
      <c r="G68" s="35">
        <f>'1.2'!C54</f>
        <v>0</v>
      </c>
      <c r="H68" s="35">
        <f>'1.3'!C52</f>
        <v>2</v>
      </c>
      <c r="I68" s="35">
        <f>'1.4'!C52</f>
        <v>2</v>
      </c>
      <c r="J68" s="35">
        <f>'1.5'!C53</f>
        <v>0</v>
      </c>
      <c r="K68" s="206"/>
    </row>
    <row r="69" spans="1:11" ht="15.75" customHeight="1">
      <c r="A69" s="49" t="s">
        <v>48</v>
      </c>
      <c r="B69" s="50" t="str">
        <f t="shared" si="3"/>
        <v>50-70</v>
      </c>
      <c r="C69" s="51">
        <f t="shared" si="4"/>
        <v>66.66666666666666</v>
      </c>
      <c r="D69" s="51">
        <f>12</f>
        <v>12</v>
      </c>
      <c r="E69" s="51">
        <f t="shared" si="5"/>
        <v>8</v>
      </c>
      <c r="F69" s="52">
        <f>'1.1'!G57</f>
        <v>4</v>
      </c>
      <c r="G69" s="35">
        <f>'1.2'!C59</f>
        <v>0</v>
      </c>
      <c r="H69" s="35">
        <f>'1.3'!C57</f>
        <v>2</v>
      </c>
      <c r="I69" s="35">
        <f>'1.4'!C57</f>
        <v>2</v>
      </c>
      <c r="J69" s="35">
        <f>'1.5'!C58</f>
        <v>0</v>
      </c>
      <c r="K69" s="206"/>
    </row>
    <row r="70" spans="1:11" ht="15.75" customHeight="1">
      <c r="A70" s="49" t="s">
        <v>58</v>
      </c>
      <c r="B70" s="50" t="str">
        <f t="shared" si="3"/>
        <v>50-70</v>
      </c>
      <c r="C70" s="51">
        <f t="shared" si="4"/>
        <v>66.66666666666666</v>
      </c>
      <c r="D70" s="51">
        <f>12</f>
        <v>12</v>
      </c>
      <c r="E70" s="51">
        <f t="shared" si="5"/>
        <v>8</v>
      </c>
      <c r="F70" s="52">
        <f>'1.1'!G67</f>
        <v>4</v>
      </c>
      <c r="G70" s="35">
        <f>'1.2'!C69</f>
        <v>0</v>
      </c>
      <c r="H70" s="35">
        <f>'1.3'!C67</f>
        <v>2</v>
      </c>
      <c r="I70" s="35">
        <f>'1.4'!C67</f>
        <v>2</v>
      </c>
      <c r="J70" s="35">
        <f>'1.5'!C68</f>
        <v>0</v>
      </c>
      <c r="K70" s="206"/>
    </row>
    <row r="71" spans="1:11" ht="15.75" customHeight="1">
      <c r="A71" s="49" t="s">
        <v>64</v>
      </c>
      <c r="B71" s="50" t="str">
        <f t="shared" si="3"/>
        <v>50-70</v>
      </c>
      <c r="C71" s="51">
        <f t="shared" si="4"/>
        <v>66.66666666666666</v>
      </c>
      <c r="D71" s="51">
        <f>12</f>
        <v>12</v>
      </c>
      <c r="E71" s="51">
        <f t="shared" si="5"/>
        <v>8</v>
      </c>
      <c r="F71" s="52">
        <f>'1.1'!G73</f>
        <v>4</v>
      </c>
      <c r="G71" s="35">
        <f>'1.2'!C75</f>
        <v>0</v>
      </c>
      <c r="H71" s="35">
        <f>'1.3'!C73</f>
        <v>2</v>
      </c>
      <c r="I71" s="35">
        <f>'1.4'!C73</f>
        <v>2</v>
      </c>
      <c r="J71" s="35">
        <f>'1.5'!C74</f>
        <v>0</v>
      </c>
      <c r="K71" s="206"/>
    </row>
    <row r="72" spans="1:11" ht="15.75" customHeight="1">
      <c r="A72" s="49" t="s">
        <v>68</v>
      </c>
      <c r="B72" s="50" t="str">
        <f t="shared" si="3"/>
        <v>50-70</v>
      </c>
      <c r="C72" s="51">
        <f t="shared" si="4"/>
        <v>66.66666666666666</v>
      </c>
      <c r="D72" s="51">
        <f>12</f>
        <v>12</v>
      </c>
      <c r="E72" s="51">
        <f t="shared" si="5"/>
        <v>8</v>
      </c>
      <c r="F72" s="52">
        <f>'1.1'!G77</f>
        <v>4</v>
      </c>
      <c r="G72" s="35">
        <f>'1.2'!C79</f>
        <v>0</v>
      </c>
      <c r="H72" s="35">
        <f>'1.3'!C77</f>
        <v>0</v>
      </c>
      <c r="I72" s="35">
        <f>'1.4'!C77</f>
        <v>2</v>
      </c>
      <c r="J72" s="35">
        <f>'1.5'!C78</f>
        <v>2</v>
      </c>
      <c r="K72" s="206"/>
    </row>
    <row r="73" spans="1:11" ht="15.75" customHeight="1">
      <c r="A73" s="49" t="s">
        <v>70</v>
      </c>
      <c r="B73" s="50" t="str">
        <f t="shared" si="3"/>
        <v>50-70</v>
      </c>
      <c r="C73" s="51">
        <f t="shared" si="4"/>
        <v>66.66666666666666</v>
      </c>
      <c r="D73" s="51">
        <f>12</f>
        <v>12</v>
      </c>
      <c r="E73" s="51">
        <f t="shared" si="5"/>
        <v>8</v>
      </c>
      <c r="F73" s="52">
        <f>'1.1'!G79</f>
        <v>2</v>
      </c>
      <c r="G73" s="35">
        <f>'1.2'!C81</f>
        <v>2</v>
      </c>
      <c r="H73" s="35">
        <f>'1.3'!C79</f>
        <v>2</v>
      </c>
      <c r="I73" s="35">
        <f>'1.4'!C79</f>
        <v>0</v>
      </c>
      <c r="J73" s="35">
        <f>'1.5'!C80</f>
        <v>2</v>
      </c>
      <c r="K73" s="206"/>
    </row>
    <row r="74" spans="1:11" ht="15.75" customHeight="1">
      <c r="A74" s="49" t="s">
        <v>72</v>
      </c>
      <c r="B74" s="50" t="str">
        <f t="shared" si="3"/>
        <v>50-70</v>
      </c>
      <c r="C74" s="51">
        <f t="shared" si="4"/>
        <v>66.66666666666666</v>
      </c>
      <c r="D74" s="51">
        <f>12</f>
        <v>12</v>
      </c>
      <c r="E74" s="51">
        <f t="shared" si="5"/>
        <v>8</v>
      </c>
      <c r="F74" s="52">
        <f>'1.1'!G81</f>
        <v>4</v>
      </c>
      <c r="G74" s="35">
        <f>'1.2'!C83</f>
        <v>0</v>
      </c>
      <c r="H74" s="35">
        <f>'1.3'!C81</f>
        <v>2</v>
      </c>
      <c r="I74" s="35">
        <f>'1.4'!C81</f>
        <v>2</v>
      </c>
      <c r="J74" s="35">
        <f>'1.5'!C82</f>
        <v>0</v>
      </c>
      <c r="K74" s="206"/>
    </row>
    <row r="75" spans="1:11" ht="15.75" customHeight="1">
      <c r="A75" s="49" t="s">
        <v>73</v>
      </c>
      <c r="B75" s="50" t="str">
        <f t="shared" si="3"/>
        <v>50-70</v>
      </c>
      <c r="C75" s="51">
        <f t="shared" si="4"/>
        <v>66.66666666666666</v>
      </c>
      <c r="D75" s="51">
        <f>12</f>
        <v>12</v>
      </c>
      <c r="E75" s="51">
        <f t="shared" si="5"/>
        <v>8</v>
      </c>
      <c r="F75" s="52">
        <f>'1.1'!G82</f>
        <v>4</v>
      </c>
      <c r="G75" s="35">
        <f>'1.2'!C84</f>
        <v>0</v>
      </c>
      <c r="H75" s="35">
        <f>'1.3'!C82</f>
        <v>2</v>
      </c>
      <c r="I75" s="35">
        <f>'1.4'!C82</f>
        <v>2</v>
      </c>
      <c r="J75" s="35">
        <f>'1.5'!C83</f>
        <v>0</v>
      </c>
      <c r="K75" s="206"/>
    </row>
    <row r="76" spans="1:11" ht="15.75" customHeight="1">
      <c r="A76" s="49" t="s">
        <v>81</v>
      </c>
      <c r="B76" s="50" t="str">
        <f t="shared" si="3"/>
        <v>50-70</v>
      </c>
      <c r="C76" s="51">
        <f t="shared" si="4"/>
        <v>66.66666666666666</v>
      </c>
      <c r="D76" s="51">
        <f>12</f>
        <v>12</v>
      </c>
      <c r="E76" s="51">
        <f t="shared" si="5"/>
        <v>8</v>
      </c>
      <c r="F76" s="52">
        <f>'1.1'!G90</f>
        <v>4</v>
      </c>
      <c r="G76" s="35">
        <f>'1.2'!C92</f>
        <v>2</v>
      </c>
      <c r="H76" s="35">
        <f>'1.3'!C90</f>
        <v>2</v>
      </c>
      <c r="I76" s="35">
        <f>'1.4'!C90</f>
        <v>0</v>
      </c>
      <c r="J76" s="35">
        <f>'1.5'!C91</f>
        <v>0</v>
      </c>
      <c r="K76" s="206"/>
    </row>
    <row r="77" spans="1:11" ht="15.75" customHeight="1">
      <c r="A77" s="49" t="s">
        <v>84</v>
      </c>
      <c r="B77" s="50" t="str">
        <f t="shared" si="3"/>
        <v>50-70</v>
      </c>
      <c r="C77" s="51">
        <f t="shared" si="4"/>
        <v>66.66666666666666</v>
      </c>
      <c r="D77" s="51">
        <f>12</f>
        <v>12</v>
      </c>
      <c r="E77" s="51">
        <f t="shared" si="5"/>
        <v>8</v>
      </c>
      <c r="F77" s="52">
        <f>'1.1'!G93</f>
        <v>2</v>
      </c>
      <c r="G77" s="35">
        <f>'1.2'!C95</f>
        <v>2</v>
      </c>
      <c r="H77" s="35">
        <f>'1.3'!C93</f>
        <v>2</v>
      </c>
      <c r="I77" s="35">
        <f>'1.4'!C93</f>
        <v>2</v>
      </c>
      <c r="J77" s="35">
        <f>'1.5'!C94</f>
        <v>0</v>
      </c>
      <c r="K77" s="206"/>
    </row>
    <row r="78" spans="1:11" ht="15.75" customHeight="1">
      <c r="A78" s="233" t="s">
        <v>623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7"/>
    </row>
    <row r="79" spans="1:11" ht="15.75" customHeight="1">
      <c r="A79" s="49" t="s">
        <v>14</v>
      </c>
      <c r="B79" s="50" t="str">
        <f aca="true" t="shared" si="6" ref="B79:B90">RANK(C79,$C$7:$C$94)&amp;IF(COUNTIF($C$7:$C$94,C79)&gt;1,"-"&amp;RANK(C79,$C$7:$C$94)+COUNTIF($C$7:$C$94,C79)-1,"")</f>
        <v>71-73</v>
      </c>
      <c r="C79" s="51">
        <f aca="true" t="shared" si="7" ref="C79:C90">E79/D79*100</f>
        <v>58.333333333333336</v>
      </c>
      <c r="D79" s="51">
        <f>12</f>
        <v>12</v>
      </c>
      <c r="E79" s="51">
        <f aca="true" t="shared" si="8" ref="E79:E90">SUM(F79:K79)</f>
        <v>7</v>
      </c>
      <c r="F79" s="52">
        <f>'1.1'!G20</f>
        <v>4</v>
      </c>
      <c r="G79" s="35">
        <f>'1.2'!C22</f>
        <v>0</v>
      </c>
      <c r="H79" s="35">
        <f>'1.3'!C20</f>
        <v>0</v>
      </c>
      <c r="I79" s="35">
        <f>'1.4'!C20</f>
        <v>2</v>
      </c>
      <c r="J79" s="35">
        <f>'1.5'!C21</f>
        <v>1</v>
      </c>
      <c r="K79" s="206"/>
    </row>
    <row r="80" spans="1:11" ht="15.75" customHeight="1">
      <c r="A80" s="49" t="s">
        <v>59</v>
      </c>
      <c r="B80" s="50" t="str">
        <f t="shared" si="6"/>
        <v>71-73</v>
      </c>
      <c r="C80" s="51">
        <f t="shared" si="7"/>
        <v>58.333333333333336</v>
      </c>
      <c r="D80" s="51">
        <f>12</f>
        <v>12</v>
      </c>
      <c r="E80" s="51">
        <f t="shared" si="8"/>
        <v>7</v>
      </c>
      <c r="F80" s="52">
        <f>'1.1'!G68</f>
        <v>2</v>
      </c>
      <c r="G80" s="35">
        <f>'1.2'!C70</f>
        <v>0</v>
      </c>
      <c r="H80" s="35">
        <f>'1.3'!C68</f>
        <v>2</v>
      </c>
      <c r="I80" s="35">
        <f>'1.4'!C68</f>
        <v>2</v>
      </c>
      <c r="J80" s="35">
        <f>'1.5'!C69</f>
        <v>1</v>
      </c>
      <c r="K80" s="206"/>
    </row>
    <row r="81" spans="1:11" ht="15.75" customHeight="1">
      <c r="A81" s="49" t="s">
        <v>88</v>
      </c>
      <c r="B81" s="50" t="str">
        <f t="shared" si="6"/>
        <v>71-73</v>
      </c>
      <c r="C81" s="51">
        <f t="shared" si="7"/>
        <v>58.333333333333336</v>
      </c>
      <c r="D81" s="51">
        <f>12</f>
        <v>12</v>
      </c>
      <c r="E81" s="51">
        <f t="shared" si="8"/>
        <v>7</v>
      </c>
      <c r="F81" s="52">
        <f>'1.1'!G97</f>
        <v>1</v>
      </c>
      <c r="G81" s="35">
        <f>'1.2'!C99</f>
        <v>2</v>
      </c>
      <c r="H81" s="35">
        <f>'1.3'!C97</f>
        <v>2</v>
      </c>
      <c r="I81" s="35">
        <f>'1.4'!C97</f>
        <v>2</v>
      </c>
      <c r="J81" s="35">
        <f>'1.5'!C98</f>
        <v>0</v>
      </c>
      <c r="K81" s="206"/>
    </row>
    <row r="82" spans="1:11" ht="15.75" customHeight="1">
      <c r="A82" s="49" t="s">
        <v>2</v>
      </c>
      <c r="B82" s="50" t="str">
        <f t="shared" si="6"/>
        <v>74-81</v>
      </c>
      <c r="C82" s="51">
        <f t="shared" si="7"/>
        <v>50</v>
      </c>
      <c r="D82" s="51">
        <f>12</f>
        <v>12</v>
      </c>
      <c r="E82" s="51">
        <f t="shared" si="8"/>
        <v>6</v>
      </c>
      <c r="F82" s="52">
        <f>'1.1'!G8</f>
        <v>4</v>
      </c>
      <c r="G82" s="35">
        <f>'1.2'!C10</f>
        <v>0</v>
      </c>
      <c r="H82" s="35">
        <f>'1.3'!C8</f>
        <v>0</v>
      </c>
      <c r="I82" s="35">
        <f>'1.4'!C8</f>
        <v>2</v>
      </c>
      <c r="J82" s="35">
        <f>'1.5'!C9</f>
        <v>0</v>
      </c>
      <c r="K82" s="206"/>
    </row>
    <row r="83" spans="1:11" ht="15.75" customHeight="1">
      <c r="A83" s="49" t="s">
        <v>11</v>
      </c>
      <c r="B83" s="50" t="str">
        <f t="shared" si="6"/>
        <v>74-81</v>
      </c>
      <c r="C83" s="51">
        <f t="shared" si="7"/>
        <v>50</v>
      </c>
      <c r="D83" s="51">
        <f>12</f>
        <v>12</v>
      </c>
      <c r="E83" s="51">
        <f t="shared" si="8"/>
        <v>6</v>
      </c>
      <c r="F83" s="52">
        <f>'1.1'!G17</f>
        <v>2</v>
      </c>
      <c r="G83" s="35">
        <f>'1.2'!C19</f>
        <v>0</v>
      </c>
      <c r="H83" s="35">
        <f>'1.3'!C17</f>
        <v>2</v>
      </c>
      <c r="I83" s="35">
        <f>'1.4'!C17</f>
        <v>2</v>
      </c>
      <c r="J83" s="35">
        <f>'1.5'!C18</f>
        <v>0</v>
      </c>
      <c r="K83" s="206"/>
    </row>
    <row r="84" spans="1:11" ht="15.75" customHeight="1">
      <c r="A84" s="49" t="s">
        <v>21</v>
      </c>
      <c r="B84" s="50" t="str">
        <f t="shared" si="6"/>
        <v>74-81</v>
      </c>
      <c r="C84" s="51">
        <f t="shared" si="7"/>
        <v>50</v>
      </c>
      <c r="D84" s="51">
        <f>12</f>
        <v>12</v>
      </c>
      <c r="E84" s="51">
        <f t="shared" si="8"/>
        <v>6</v>
      </c>
      <c r="F84" s="52">
        <f>'1.1'!G27</f>
        <v>4</v>
      </c>
      <c r="G84" s="35">
        <f>'1.2'!C29</f>
        <v>0</v>
      </c>
      <c r="H84" s="35">
        <f>'1.3'!C27</f>
        <v>0</v>
      </c>
      <c r="I84" s="35">
        <f>'1.4'!C27</f>
        <v>2</v>
      </c>
      <c r="J84" s="35">
        <f>'1.5'!C28</f>
        <v>0</v>
      </c>
      <c r="K84" s="206"/>
    </row>
    <row r="85" spans="1:11" ht="15.75" customHeight="1">
      <c r="A85" s="49" t="s">
        <v>47</v>
      </c>
      <c r="B85" s="50" t="str">
        <f t="shared" si="6"/>
        <v>74-81</v>
      </c>
      <c r="C85" s="51">
        <f t="shared" si="7"/>
        <v>50</v>
      </c>
      <c r="D85" s="51">
        <f>12</f>
        <v>12</v>
      </c>
      <c r="E85" s="51">
        <f t="shared" si="8"/>
        <v>6</v>
      </c>
      <c r="F85" s="52">
        <f>'1.1'!G56</f>
        <v>0</v>
      </c>
      <c r="G85" s="35">
        <f>'1.2'!C58</f>
        <v>0</v>
      </c>
      <c r="H85" s="35">
        <f>'1.3'!C56</f>
        <v>2</v>
      </c>
      <c r="I85" s="35">
        <f>'1.4'!C56</f>
        <v>2</v>
      </c>
      <c r="J85" s="35">
        <f>'1.5'!C57</f>
        <v>2</v>
      </c>
      <c r="K85" s="207"/>
    </row>
    <row r="86" spans="1:11" ht="15.75" customHeight="1">
      <c r="A86" s="49" t="s">
        <v>52</v>
      </c>
      <c r="B86" s="50" t="str">
        <f t="shared" si="6"/>
        <v>74-81</v>
      </c>
      <c r="C86" s="51">
        <f t="shared" si="7"/>
        <v>50</v>
      </c>
      <c r="D86" s="51">
        <f>12</f>
        <v>12</v>
      </c>
      <c r="E86" s="51">
        <f t="shared" si="8"/>
        <v>6</v>
      </c>
      <c r="F86" s="52">
        <f>'1.1'!G61</f>
        <v>2</v>
      </c>
      <c r="G86" s="35">
        <f>'1.2'!C63</f>
        <v>2</v>
      </c>
      <c r="H86" s="35">
        <f>'1.3'!C61</f>
        <v>0</v>
      </c>
      <c r="I86" s="35">
        <f>'1.4'!C61</f>
        <v>2</v>
      </c>
      <c r="J86" s="35">
        <f>'1.5'!C62</f>
        <v>0</v>
      </c>
      <c r="K86" s="206"/>
    </row>
    <row r="87" spans="1:11" ht="15.75" customHeight="1">
      <c r="A87" s="49" t="s">
        <v>61</v>
      </c>
      <c r="B87" s="50" t="str">
        <f t="shared" si="6"/>
        <v>74-81</v>
      </c>
      <c r="C87" s="51">
        <f t="shared" si="7"/>
        <v>50</v>
      </c>
      <c r="D87" s="51">
        <f>12</f>
        <v>12</v>
      </c>
      <c r="E87" s="51">
        <f t="shared" si="8"/>
        <v>6</v>
      </c>
      <c r="F87" s="52">
        <f>'1.1'!G70</f>
        <v>2</v>
      </c>
      <c r="G87" s="35">
        <f>'1.2'!C72</f>
        <v>0</v>
      </c>
      <c r="H87" s="35">
        <f>'1.3'!C70</f>
        <v>2</v>
      </c>
      <c r="I87" s="35">
        <f>'1.4'!C70</f>
        <v>2</v>
      </c>
      <c r="J87" s="35">
        <f>'1.5'!C71</f>
        <v>0</v>
      </c>
      <c r="K87" s="206"/>
    </row>
    <row r="88" spans="1:11" ht="15.75" customHeight="1">
      <c r="A88" s="49" t="s">
        <v>76</v>
      </c>
      <c r="B88" s="50" t="str">
        <f t="shared" si="6"/>
        <v>74-81</v>
      </c>
      <c r="C88" s="51">
        <f t="shared" si="7"/>
        <v>50</v>
      </c>
      <c r="D88" s="51">
        <f>12</f>
        <v>12</v>
      </c>
      <c r="E88" s="51">
        <f t="shared" si="8"/>
        <v>6</v>
      </c>
      <c r="F88" s="52">
        <f>'1.1'!G85</f>
        <v>2</v>
      </c>
      <c r="G88" s="35">
        <f>'1.2'!C87</f>
        <v>0</v>
      </c>
      <c r="H88" s="35">
        <f>'1.3'!C85</f>
        <v>2</v>
      </c>
      <c r="I88" s="35">
        <f>'1.4'!C85</f>
        <v>2</v>
      </c>
      <c r="J88" s="35">
        <f>'1.5'!C86</f>
        <v>0</v>
      </c>
      <c r="K88" s="206"/>
    </row>
    <row r="89" spans="1:11" ht="15.75" customHeight="1">
      <c r="A89" s="49" t="s">
        <v>85</v>
      </c>
      <c r="B89" s="50" t="str">
        <f t="shared" si="6"/>
        <v>74-81</v>
      </c>
      <c r="C89" s="51">
        <f t="shared" si="7"/>
        <v>50</v>
      </c>
      <c r="D89" s="51">
        <f>12</f>
        <v>12</v>
      </c>
      <c r="E89" s="51">
        <f t="shared" si="8"/>
        <v>6</v>
      </c>
      <c r="F89" s="52">
        <f>'1.1'!G94</f>
        <v>2</v>
      </c>
      <c r="G89" s="35">
        <f>'1.2'!C96</f>
        <v>2</v>
      </c>
      <c r="H89" s="35">
        <f>'1.3'!C94</f>
        <v>0</v>
      </c>
      <c r="I89" s="35">
        <f>'1.4'!C94</f>
        <v>2</v>
      </c>
      <c r="J89" s="35">
        <f>'1.5'!C95</f>
        <v>0</v>
      </c>
      <c r="K89" s="206"/>
    </row>
    <row r="90" spans="1:11" ht="15.75" customHeight="1">
      <c r="A90" s="49" t="s">
        <v>62</v>
      </c>
      <c r="B90" s="50" t="str">
        <f t="shared" si="6"/>
        <v>82</v>
      </c>
      <c r="C90" s="51">
        <f t="shared" si="7"/>
        <v>41.66666666666667</v>
      </c>
      <c r="D90" s="51">
        <f>12</f>
        <v>12</v>
      </c>
      <c r="E90" s="51">
        <f t="shared" si="8"/>
        <v>5</v>
      </c>
      <c r="F90" s="52">
        <f>'1.1'!G71</f>
        <v>0</v>
      </c>
      <c r="G90" s="35">
        <f>'1.2'!C73</f>
        <v>2</v>
      </c>
      <c r="H90" s="35">
        <f>'1.3'!C71</f>
        <v>2</v>
      </c>
      <c r="I90" s="35">
        <f>'1.4'!C71</f>
        <v>0</v>
      </c>
      <c r="J90" s="35">
        <f>'1.5'!C72</f>
        <v>1</v>
      </c>
      <c r="K90" s="206"/>
    </row>
    <row r="91" spans="1:11" ht="15.75" customHeight="1">
      <c r="A91" s="233" t="s">
        <v>624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9"/>
    </row>
    <row r="92" spans="1:11" ht="15.75" customHeight="1">
      <c r="A92" s="49" t="s">
        <v>40</v>
      </c>
      <c r="B92" s="50" t="str">
        <f>RANK(C92,$C$7:$C$94)&amp;IF(COUNTIF($C$7:$C$94,C92)&gt;1,"-"&amp;RANK(C92,$C$7:$C$94)+COUNTIF($C$7:$C$94,C92)-1,"")</f>
        <v>83-85</v>
      </c>
      <c r="C92" s="51">
        <f>E92/D92*100</f>
        <v>33.33333333333333</v>
      </c>
      <c r="D92" s="51">
        <f>12</f>
        <v>12</v>
      </c>
      <c r="E92" s="51">
        <f>SUM(F92:K92)</f>
        <v>4</v>
      </c>
      <c r="F92" s="52">
        <f>'1.1'!G48</f>
        <v>0</v>
      </c>
      <c r="G92" s="35">
        <f>'1.2'!C50</f>
        <v>2</v>
      </c>
      <c r="H92" s="35">
        <f>'1.3'!C48</f>
        <v>2</v>
      </c>
      <c r="I92" s="35">
        <f>'1.4'!C48</f>
        <v>0</v>
      </c>
      <c r="J92" s="35">
        <f>'1.5'!C49</f>
        <v>0</v>
      </c>
      <c r="K92" s="206"/>
    </row>
    <row r="93" spans="1:11" ht="15.75" customHeight="1">
      <c r="A93" s="49" t="s">
        <v>57</v>
      </c>
      <c r="B93" s="50" t="str">
        <f>RANK(C93,$C$7:$C$94)&amp;IF(COUNTIF($C$7:$C$94,C93)&gt;1,"-"&amp;RANK(C93,$C$7:$C$94)+COUNTIF($C$7:$C$94,C93)-1,"")</f>
        <v>83-85</v>
      </c>
      <c r="C93" s="51">
        <f>E93/D93*100</f>
        <v>33.33333333333333</v>
      </c>
      <c r="D93" s="51">
        <f>12</f>
        <v>12</v>
      </c>
      <c r="E93" s="51">
        <f>SUM(F93:K93)</f>
        <v>4</v>
      </c>
      <c r="F93" s="52">
        <f>'1.1'!G66</f>
        <v>2</v>
      </c>
      <c r="G93" s="35">
        <f>'1.2'!C68</f>
        <v>0</v>
      </c>
      <c r="H93" s="35">
        <f>'1.3'!C66</f>
        <v>0</v>
      </c>
      <c r="I93" s="35">
        <f>'1.4'!C66</f>
        <v>2</v>
      </c>
      <c r="J93" s="35">
        <f>'1.5'!C67</f>
        <v>0</v>
      </c>
      <c r="K93" s="206"/>
    </row>
    <row r="94" spans="1:11" ht="15.75" customHeight="1">
      <c r="A94" s="49" t="s">
        <v>79</v>
      </c>
      <c r="B94" s="50" t="str">
        <f>RANK(C94,$C$7:$C$94)&amp;IF(COUNTIF($C$7:$C$94,C94)&gt;1,"-"&amp;RANK(C94,$C$7:$C$94)+COUNTIF($C$7:$C$94,C94)-1,"")</f>
        <v>83-85</v>
      </c>
      <c r="C94" s="51">
        <f>E94/D94*100</f>
        <v>33.33333333333333</v>
      </c>
      <c r="D94" s="51">
        <f>12</f>
        <v>12</v>
      </c>
      <c r="E94" s="51">
        <f>SUM(F94:K94)</f>
        <v>4</v>
      </c>
      <c r="F94" s="52">
        <f>'1.1'!G88</f>
        <v>0</v>
      </c>
      <c r="G94" s="35">
        <f>'1.2'!C90</f>
        <v>0</v>
      </c>
      <c r="H94" s="35">
        <f>'1.3'!C88</f>
        <v>0</v>
      </c>
      <c r="I94" s="35">
        <f>'1.4'!C88</f>
        <v>2</v>
      </c>
      <c r="J94" s="35">
        <f>'1.5'!C89</f>
        <v>2</v>
      </c>
      <c r="K94" s="206"/>
    </row>
    <row r="96" ht="15">
      <c r="E96" s="15"/>
    </row>
  </sheetData>
  <sheetProtection/>
  <mergeCells count="5">
    <mergeCell ref="A1:K1"/>
    <mergeCell ref="A6:K6"/>
    <mergeCell ref="A50:K50"/>
    <mergeCell ref="A78:K78"/>
    <mergeCell ref="A91:K91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5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8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34.8515625" style="0" customWidth="1"/>
    <col min="2" max="2" width="11.140625" style="0" customWidth="1"/>
    <col min="3" max="3" width="12.57421875" style="0" customWidth="1"/>
    <col min="4" max="4" width="13.421875" style="11" customWidth="1"/>
    <col min="5" max="5" width="13.140625" style="40" customWidth="1"/>
    <col min="6" max="6" width="9.7109375" style="0" customWidth="1"/>
    <col min="7" max="7" width="19.7109375" style="0" customWidth="1"/>
    <col min="8" max="8" width="16.7109375" style="0" customWidth="1"/>
    <col min="9" max="9" width="17.7109375" style="0" customWidth="1"/>
    <col min="10" max="10" width="19.57421875" style="0" customWidth="1"/>
    <col min="11" max="11" width="19.140625" style="0" customWidth="1"/>
    <col min="12" max="12" width="9.140625" style="0" customWidth="1"/>
  </cols>
  <sheetData>
    <row r="1" spans="1:12" ht="23.25" customHeight="1">
      <c r="A1" s="230" t="s">
        <v>618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1" ht="15" customHeight="1">
      <c r="A2" s="29" t="s">
        <v>599</v>
      </c>
      <c r="B2" s="30"/>
      <c r="C2" s="30"/>
      <c r="D2" s="30"/>
      <c r="E2" s="30"/>
      <c r="F2" s="23"/>
      <c r="G2" s="23"/>
      <c r="H2" s="8"/>
      <c r="I2" s="8"/>
      <c r="J2" s="8"/>
      <c r="K2" s="8"/>
    </row>
    <row r="3" spans="1:12" ht="138.75" customHeight="1">
      <c r="A3" s="189" t="s">
        <v>104</v>
      </c>
      <c r="B3" s="190" t="s">
        <v>590</v>
      </c>
      <c r="C3" s="190" t="s">
        <v>93</v>
      </c>
      <c r="D3" s="190" t="s">
        <v>164</v>
      </c>
      <c r="E3" s="190" t="s">
        <v>162</v>
      </c>
      <c r="F3" s="190" t="s">
        <v>161</v>
      </c>
      <c r="G3" s="31" t="s">
        <v>592</v>
      </c>
      <c r="H3" s="31" t="s">
        <v>387</v>
      </c>
      <c r="I3" s="31" t="s">
        <v>388</v>
      </c>
      <c r="J3" s="31" t="s">
        <v>389</v>
      </c>
      <c r="K3" s="189" t="s">
        <v>593</v>
      </c>
      <c r="L3" s="31" t="s">
        <v>600</v>
      </c>
    </row>
    <row r="4" spans="1:12" ht="15.75" customHeight="1">
      <c r="A4" s="32" t="s">
        <v>90</v>
      </c>
      <c r="B4" s="33" t="s">
        <v>94</v>
      </c>
      <c r="C4" s="33" t="s">
        <v>94</v>
      </c>
      <c r="D4" s="33" t="s">
        <v>163</v>
      </c>
      <c r="E4" s="33" t="s">
        <v>91</v>
      </c>
      <c r="F4" s="33" t="s">
        <v>91</v>
      </c>
      <c r="G4" s="32" t="s">
        <v>91</v>
      </c>
      <c r="H4" s="34" t="s">
        <v>91</v>
      </c>
      <c r="I4" s="34" t="s">
        <v>91</v>
      </c>
      <c r="J4" s="34" t="s">
        <v>91</v>
      </c>
      <c r="K4" s="34" t="s">
        <v>91</v>
      </c>
      <c r="L4" s="34" t="s">
        <v>91</v>
      </c>
    </row>
    <row r="5" spans="1:12" s="24" customFormat="1" ht="15" customHeight="1">
      <c r="A5" s="191" t="s">
        <v>162</v>
      </c>
      <c r="B5" s="192"/>
      <c r="C5" s="192"/>
      <c r="D5" s="192"/>
      <c r="E5" s="192"/>
      <c r="F5" s="193">
        <f>SUM(G5:K5)</f>
        <v>12</v>
      </c>
      <c r="G5" s="194">
        <v>4</v>
      </c>
      <c r="H5" s="195">
        <v>2</v>
      </c>
      <c r="I5" s="195">
        <v>2</v>
      </c>
      <c r="J5" s="195">
        <v>2</v>
      </c>
      <c r="K5" s="195">
        <v>2</v>
      </c>
      <c r="L5" s="204"/>
    </row>
    <row r="6" spans="1:12" ht="15.75" customHeight="1">
      <c r="A6" s="196" t="s">
        <v>0</v>
      </c>
      <c r="B6" s="196"/>
      <c r="C6" s="196"/>
      <c r="D6" s="196"/>
      <c r="E6" s="196"/>
      <c r="F6" s="197"/>
      <c r="G6" s="197"/>
      <c r="H6" s="198"/>
      <c r="I6" s="198"/>
      <c r="J6" s="198"/>
      <c r="K6" s="198"/>
      <c r="L6" s="205"/>
    </row>
    <row r="7" spans="1:12" ht="15.75" customHeight="1">
      <c r="A7" s="49" t="s">
        <v>1</v>
      </c>
      <c r="B7" s="50" t="str">
        <f>RANK(D7,$D$7:$D$98)&amp;IF(COUNTIF($D$7:$D$98,D7)&gt;1,"-"&amp;RANK(D7,$D$7:$D$98)+COUNTIF($D$7:$D$98,D7)-1,"")</f>
        <v>50-70</v>
      </c>
      <c r="C7" s="50" t="str">
        <f>RANK(D7,$D$7:$D$24)&amp;IF(COUNTIF($D$7:$D$24,D7)&gt;1,"-"&amp;RANK(D7,$D$7:$D$24)+COUNTIF($D$7:$D$24,D7)-1,"")</f>
        <v>10-15</v>
      </c>
      <c r="D7" s="51">
        <f aca="true" t="shared" si="0" ref="D7:D24">F7/E7*100</f>
        <v>66.66666666666666</v>
      </c>
      <c r="E7" s="51">
        <f>12</f>
        <v>12</v>
      </c>
      <c r="F7" s="51">
        <f>SUM(G7:L7)</f>
        <v>8</v>
      </c>
      <c r="G7" s="52">
        <f>'1.1'!G7</f>
        <v>2</v>
      </c>
      <c r="H7" s="35">
        <f>'1.2'!C9</f>
        <v>0</v>
      </c>
      <c r="I7" s="35">
        <f>'1.3'!C7</f>
        <v>2</v>
      </c>
      <c r="J7" s="35">
        <f>'1.4'!C7</f>
        <v>2</v>
      </c>
      <c r="K7" s="35">
        <f>'1.5'!C8</f>
        <v>2</v>
      </c>
      <c r="L7" s="206"/>
    </row>
    <row r="8" spans="1:12" ht="15.75" customHeight="1">
      <c r="A8" s="49" t="s">
        <v>2</v>
      </c>
      <c r="B8" s="50" t="str">
        <f aca="true" t="shared" si="1" ref="B8:B71">RANK(D8,$D$7:$D$98)&amp;IF(COUNTIF($D$7:$D$98,D8)&gt;1,"-"&amp;RANK(D8,$D$7:$D$98)+COUNTIF($D$7:$D$98,D8)-1,"")</f>
        <v>74-81</v>
      </c>
      <c r="C8" s="50" t="str">
        <f aca="true" t="shared" si="2" ref="C8:C24">RANK(D8,$D$7:$D$24)&amp;IF(COUNTIF($D$7:$D$24,D8)&gt;1,"-"&amp;RANK(D8,$D$7:$D$24)+COUNTIF($D$7:$D$24,D8)-1,"")</f>
        <v>17-18</v>
      </c>
      <c r="D8" s="51">
        <f t="shared" si="0"/>
        <v>50</v>
      </c>
      <c r="E8" s="51">
        <f>12</f>
        <v>12</v>
      </c>
      <c r="F8" s="51">
        <f aca="true" t="shared" si="3" ref="F8:F71">SUM(G8:L8)</f>
        <v>6</v>
      </c>
      <c r="G8" s="52">
        <f>'1.1'!G8</f>
        <v>4</v>
      </c>
      <c r="H8" s="35">
        <f>'1.2'!C10</f>
        <v>0</v>
      </c>
      <c r="I8" s="35">
        <f>'1.3'!C8</f>
        <v>0</v>
      </c>
      <c r="J8" s="35">
        <f>'1.4'!C8</f>
        <v>2</v>
      </c>
      <c r="K8" s="35">
        <f>'1.5'!C9</f>
        <v>0</v>
      </c>
      <c r="L8" s="206"/>
    </row>
    <row r="9" spans="1:12" ht="15.75" customHeight="1">
      <c r="A9" s="49" t="s">
        <v>3</v>
      </c>
      <c r="B9" s="50" t="str">
        <f t="shared" si="1"/>
        <v>17-42</v>
      </c>
      <c r="C9" s="50" t="str">
        <f t="shared" si="2"/>
        <v>1-8</v>
      </c>
      <c r="D9" s="51">
        <f t="shared" si="0"/>
        <v>83.33333333333334</v>
      </c>
      <c r="E9" s="51">
        <f>12</f>
        <v>12</v>
      </c>
      <c r="F9" s="51">
        <f t="shared" si="3"/>
        <v>10</v>
      </c>
      <c r="G9" s="52">
        <f>'1.1'!G9</f>
        <v>4</v>
      </c>
      <c r="H9" s="35">
        <f>'1.2'!C11</f>
        <v>2</v>
      </c>
      <c r="I9" s="35">
        <f>'1.3'!C9</f>
        <v>2</v>
      </c>
      <c r="J9" s="35">
        <f>'1.4'!C9</f>
        <v>2</v>
      </c>
      <c r="K9" s="35">
        <f>'1.5'!C10</f>
        <v>0</v>
      </c>
      <c r="L9" s="206"/>
    </row>
    <row r="10" spans="1:12" ht="15.75" customHeight="1">
      <c r="A10" s="49" t="s">
        <v>4</v>
      </c>
      <c r="B10" s="50" t="str">
        <f t="shared" si="1"/>
        <v>17-42</v>
      </c>
      <c r="C10" s="50" t="str">
        <f t="shared" si="2"/>
        <v>1-8</v>
      </c>
      <c r="D10" s="51">
        <f t="shared" si="0"/>
        <v>83.33333333333334</v>
      </c>
      <c r="E10" s="51">
        <f>12</f>
        <v>12</v>
      </c>
      <c r="F10" s="51">
        <f t="shared" si="3"/>
        <v>10</v>
      </c>
      <c r="G10" s="52">
        <f>'1.1'!G10</f>
        <v>4</v>
      </c>
      <c r="H10" s="35">
        <f>'1.2'!C12</f>
        <v>2</v>
      </c>
      <c r="I10" s="35">
        <f>'1.3'!C10</f>
        <v>2</v>
      </c>
      <c r="J10" s="35">
        <f>'1.4'!C10</f>
        <v>2</v>
      </c>
      <c r="K10" s="35">
        <f>'1.5'!C11</f>
        <v>0</v>
      </c>
      <c r="L10" s="206"/>
    </row>
    <row r="11" spans="1:12" ht="15.75" customHeight="1">
      <c r="A11" s="49" t="s">
        <v>5</v>
      </c>
      <c r="B11" s="50" t="str">
        <f t="shared" si="1"/>
        <v>17-42</v>
      </c>
      <c r="C11" s="50" t="str">
        <f t="shared" si="2"/>
        <v>1-8</v>
      </c>
      <c r="D11" s="51">
        <f t="shared" si="0"/>
        <v>83.33333333333334</v>
      </c>
      <c r="E11" s="51">
        <f>12</f>
        <v>12</v>
      </c>
      <c r="F11" s="51">
        <f t="shared" si="3"/>
        <v>10</v>
      </c>
      <c r="G11" s="52">
        <f>'1.1'!G11</f>
        <v>4</v>
      </c>
      <c r="H11" s="35">
        <f>'1.2'!C13</f>
        <v>2</v>
      </c>
      <c r="I11" s="35">
        <f>'1.3'!C11</f>
        <v>2</v>
      </c>
      <c r="J11" s="35">
        <f>'1.4'!C11</f>
        <v>2</v>
      </c>
      <c r="K11" s="35">
        <f>'1.5'!C12</f>
        <v>0</v>
      </c>
      <c r="L11" s="206"/>
    </row>
    <row r="12" spans="1:12" ht="15.75" customHeight="1">
      <c r="A12" s="49" t="s">
        <v>6</v>
      </c>
      <c r="B12" s="50" t="str">
        <f t="shared" si="1"/>
        <v>17-42</v>
      </c>
      <c r="C12" s="50" t="str">
        <f t="shared" si="2"/>
        <v>1-8</v>
      </c>
      <c r="D12" s="51">
        <f t="shared" si="0"/>
        <v>83.33333333333334</v>
      </c>
      <c r="E12" s="51">
        <f>12</f>
        <v>12</v>
      </c>
      <c r="F12" s="51">
        <f t="shared" si="3"/>
        <v>10</v>
      </c>
      <c r="G12" s="52">
        <f>'1.1'!G12</f>
        <v>4</v>
      </c>
      <c r="H12" s="35">
        <f>'1.2'!C14</f>
        <v>0</v>
      </c>
      <c r="I12" s="35">
        <f>'1.3'!C12</f>
        <v>2</v>
      </c>
      <c r="J12" s="35">
        <f>'1.4'!C12</f>
        <v>2</v>
      </c>
      <c r="K12" s="35">
        <f>'1.5'!C13</f>
        <v>2</v>
      </c>
      <c r="L12" s="206"/>
    </row>
    <row r="13" spans="1:12" ht="15.75" customHeight="1">
      <c r="A13" s="49" t="s">
        <v>7</v>
      </c>
      <c r="B13" s="50" t="str">
        <f t="shared" si="1"/>
        <v>44-49</v>
      </c>
      <c r="C13" s="50" t="str">
        <f t="shared" si="2"/>
        <v>9</v>
      </c>
      <c r="D13" s="51">
        <f t="shared" si="0"/>
        <v>75</v>
      </c>
      <c r="E13" s="51">
        <f>12</f>
        <v>12</v>
      </c>
      <c r="F13" s="51">
        <f t="shared" si="3"/>
        <v>9</v>
      </c>
      <c r="G13" s="52">
        <f>'1.1'!G13</f>
        <v>4</v>
      </c>
      <c r="H13" s="35">
        <f>'1.2'!C15</f>
        <v>2</v>
      </c>
      <c r="I13" s="35">
        <f>'1.3'!C13</f>
        <v>2</v>
      </c>
      <c r="J13" s="35">
        <f>'1.4'!C13</f>
        <v>0</v>
      </c>
      <c r="K13" s="35">
        <f>'1.5'!C14</f>
        <v>1</v>
      </c>
      <c r="L13" s="206"/>
    </row>
    <row r="14" spans="1:12" s="7" customFormat="1" ht="15.75" customHeight="1">
      <c r="A14" s="49" t="s">
        <v>8</v>
      </c>
      <c r="B14" s="50" t="str">
        <f t="shared" si="1"/>
        <v>17-42</v>
      </c>
      <c r="C14" s="50" t="str">
        <f t="shared" si="2"/>
        <v>1-8</v>
      </c>
      <c r="D14" s="51">
        <f t="shared" si="0"/>
        <v>83.33333333333334</v>
      </c>
      <c r="E14" s="51">
        <f>12</f>
        <v>12</v>
      </c>
      <c r="F14" s="51">
        <f t="shared" si="3"/>
        <v>10</v>
      </c>
      <c r="G14" s="52">
        <f>'1.1'!G14</f>
        <v>4</v>
      </c>
      <c r="H14" s="35">
        <f>'1.2'!C16</f>
        <v>2</v>
      </c>
      <c r="I14" s="35">
        <f>'1.3'!C14</f>
        <v>2</v>
      </c>
      <c r="J14" s="35">
        <f>'1.4'!C14</f>
        <v>2</v>
      </c>
      <c r="K14" s="35">
        <f>'1.5'!C15</f>
        <v>0</v>
      </c>
      <c r="L14" s="207"/>
    </row>
    <row r="15" spans="1:12" ht="15.75" customHeight="1">
      <c r="A15" s="49" t="s">
        <v>9</v>
      </c>
      <c r="B15" s="50" t="str">
        <f t="shared" si="1"/>
        <v>50-70</v>
      </c>
      <c r="C15" s="50" t="str">
        <f t="shared" si="2"/>
        <v>10-15</v>
      </c>
      <c r="D15" s="51">
        <f t="shared" si="0"/>
        <v>66.66666666666666</v>
      </c>
      <c r="E15" s="51">
        <f>12</f>
        <v>12</v>
      </c>
      <c r="F15" s="51">
        <f t="shared" si="3"/>
        <v>8</v>
      </c>
      <c r="G15" s="52">
        <f>'1.1'!G15</f>
        <v>4</v>
      </c>
      <c r="H15" s="35">
        <f>'1.2'!C17</f>
        <v>0</v>
      </c>
      <c r="I15" s="35">
        <f>'1.3'!C15</f>
        <v>2</v>
      </c>
      <c r="J15" s="35">
        <f>'1.4'!C15</f>
        <v>2</v>
      </c>
      <c r="K15" s="35">
        <f>'1.5'!C16</f>
        <v>0</v>
      </c>
      <c r="L15" s="206"/>
    </row>
    <row r="16" spans="1:12" ht="15.75" customHeight="1">
      <c r="A16" s="49" t="s">
        <v>10</v>
      </c>
      <c r="B16" s="50" t="str">
        <f t="shared" si="1"/>
        <v>50-70</v>
      </c>
      <c r="C16" s="50" t="str">
        <f t="shared" si="2"/>
        <v>10-15</v>
      </c>
      <c r="D16" s="51">
        <f t="shared" si="0"/>
        <v>66.66666666666666</v>
      </c>
      <c r="E16" s="51">
        <f>12</f>
        <v>12</v>
      </c>
      <c r="F16" s="51">
        <f t="shared" si="3"/>
        <v>8</v>
      </c>
      <c r="G16" s="52">
        <f>'1.1'!G16</f>
        <v>4</v>
      </c>
      <c r="H16" s="35">
        <f>'1.2'!C18</f>
        <v>2</v>
      </c>
      <c r="I16" s="35">
        <f>'1.3'!C16</f>
        <v>0</v>
      </c>
      <c r="J16" s="35">
        <f>'1.4'!C16</f>
        <v>2</v>
      </c>
      <c r="K16" s="35">
        <f>'1.5'!C17</f>
        <v>0</v>
      </c>
      <c r="L16" s="206"/>
    </row>
    <row r="17" spans="1:12" ht="15.75" customHeight="1">
      <c r="A17" s="49" t="s">
        <v>11</v>
      </c>
      <c r="B17" s="50" t="str">
        <f t="shared" si="1"/>
        <v>74-81</v>
      </c>
      <c r="C17" s="50" t="str">
        <f t="shared" si="2"/>
        <v>17-18</v>
      </c>
      <c r="D17" s="51">
        <f t="shared" si="0"/>
        <v>50</v>
      </c>
      <c r="E17" s="51">
        <f>12</f>
        <v>12</v>
      </c>
      <c r="F17" s="51">
        <f t="shared" si="3"/>
        <v>6</v>
      </c>
      <c r="G17" s="52">
        <f>'1.1'!G17</f>
        <v>2</v>
      </c>
      <c r="H17" s="35">
        <f>'1.2'!C19</f>
        <v>0</v>
      </c>
      <c r="I17" s="35">
        <f>'1.3'!C17</f>
        <v>2</v>
      </c>
      <c r="J17" s="35">
        <f>'1.4'!C17</f>
        <v>2</v>
      </c>
      <c r="K17" s="35">
        <f>'1.5'!C18</f>
        <v>0</v>
      </c>
      <c r="L17" s="206"/>
    </row>
    <row r="18" spans="1:12" s="7" customFormat="1" ht="15.75" customHeight="1">
      <c r="A18" s="49" t="s">
        <v>12</v>
      </c>
      <c r="B18" s="50" t="str">
        <f t="shared" si="1"/>
        <v>17-42</v>
      </c>
      <c r="C18" s="50" t="str">
        <f t="shared" si="2"/>
        <v>1-8</v>
      </c>
      <c r="D18" s="51">
        <f t="shared" si="0"/>
        <v>83.33333333333334</v>
      </c>
      <c r="E18" s="51">
        <f>12</f>
        <v>12</v>
      </c>
      <c r="F18" s="51">
        <f t="shared" si="3"/>
        <v>10</v>
      </c>
      <c r="G18" s="52">
        <f>'1.1'!G18</f>
        <v>4</v>
      </c>
      <c r="H18" s="35">
        <f>'1.2'!C20</f>
        <v>2</v>
      </c>
      <c r="I18" s="35">
        <f>'1.3'!C18</f>
        <v>2</v>
      </c>
      <c r="J18" s="35">
        <f>'1.4'!C18</f>
        <v>2</v>
      </c>
      <c r="K18" s="35">
        <f>'1.5'!C19</f>
        <v>0</v>
      </c>
      <c r="L18" s="207"/>
    </row>
    <row r="19" spans="1:12" ht="15.75" customHeight="1">
      <c r="A19" s="49" t="s">
        <v>13</v>
      </c>
      <c r="B19" s="50" t="str">
        <f t="shared" si="1"/>
        <v>50-70</v>
      </c>
      <c r="C19" s="50" t="str">
        <f t="shared" si="2"/>
        <v>10-15</v>
      </c>
      <c r="D19" s="51">
        <f t="shared" si="0"/>
        <v>66.66666666666666</v>
      </c>
      <c r="E19" s="51">
        <f>12</f>
        <v>12</v>
      </c>
      <c r="F19" s="51">
        <f t="shared" si="3"/>
        <v>8</v>
      </c>
      <c r="G19" s="52">
        <f>'1.1'!G19</f>
        <v>2</v>
      </c>
      <c r="H19" s="35">
        <f>'1.2'!C21</f>
        <v>2</v>
      </c>
      <c r="I19" s="35">
        <f>'1.3'!C19</f>
        <v>2</v>
      </c>
      <c r="J19" s="35">
        <f>'1.4'!C19</f>
        <v>2</v>
      </c>
      <c r="K19" s="35">
        <f>'1.5'!C20</f>
        <v>0</v>
      </c>
      <c r="L19" s="206"/>
    </row>
    <row r="20" spans="1:12" ht="15.75" customHeight="1">
      <c r="A20" s="49" t="s">
        <v>14</v>
      </c>
      <c r="B20" s="50" t="str">
        <f t="shared" si="1"/>
        <v>71-73</v>
      </c>
      <c r="C20" s="50" t="str">
        <f t="shared" si="2"/>
        <v>16</v>
      </c>
      <c r="D20" s="51">
        <f t="shared" si="0"/>
        <v>58.333333333333336</v>
      </c>
      <c r="E20" s="51">
        <f>12</f>
        <v>12</v>
      </c>
      <c r="F20" s="51">
        <f t="shared" si="3"/>
        <v>7</v>
      </c>
      <c r="G20" s="52">
        <f>'1.1'!G20</f>
        <v>4</v>
      </c>
      <c r="H20" s="35">
        <f>'1.2'!C22</f>
        <v>0</v>
      </c>
      <c r="I20" s="35">
        <f>'1.3'!C20</f>
        <v>0</v>
      </c>
      <c r="J20" s="35">
        <f>'1.4'!C20</f>
        <v>2</v>
      </c>
      <c r="K20" s="35">
        <f>'1.5'!C21</f>
        <v>1</v>
      </c>
      <c r="L20" s="206"/>
    </row>
    <row r="21" spans="1:12" ht="15.75" customHeight="1">
      <c r="A21" s="49" t="s">
        <v>15</v>
      </c>
      <c r="B21" s="50" t="str">
        <f t="shared" si="1"/>
        <v>17-42</v>
      </c>
      <c r="C21" s="50" t="str">
        <f t="shared" si="2"/>
        <v>1-8</v>
      </c>
      <c r="D21" s="51">
        <f t="shared" si="0"/>
        <v>83.33333333333334</v>
      </c>
      <c r="E21" s="51">
        <f>12</f>
        <v>12</v>
      </c>
      <c r="F21" s="51">
        <f t="shared" si="3"/>
        <v>10</v>
      </c>
      <c r="G21" s="52">
        <f>'1.1'!G21</f>
        <v>4</v>
      </c>
      <c r="H21" s="35">
        <f>'1.2'!C23</f>
        <v>2</v>
      </c>
      <c r="I21" s="35">
        <f>'1.3'!C21</f>
        <v>2</v>
      </c>
      <c r="J21" s="35">
        <f>'1.4'!C21</f>
        <v>2</v>
      </c>
      <c r="K21" s="35">
        <f>'1.5'!C22</f>
        <v>0</v>
      </c>
      <c r="L21" s="206"/>
    </row>
    <row r="22" spans="1:12" ht="15.75" customHeight="1">
      <c r="A22" s="49" t="s">
        <v>16</v>
      </c>
      <c r="B22" s="50" t="str">
        <f t="shared" si="1"/>
        <v>50-70</v>
      </c>
      <c r="C22" s="50" t="str">
        <f t="shared" si="2"/>
        <v>10-15</v>
      </c>
      <c r="D22" s="51">
        <f t="shared" si="0"/>
        <v>66.66666666666666</v>
      </c>
      <c r="E22" s="51">
        <f>12</f>
        <v>12</v>
      </c>
      <c r="F22" s="51">
        <f t="shared" si="3"/>
        <v>8</v>
      </c>
      <c r="G22" s="52">
        <f>'1.1'!G22</f>
        <v>4</v>
      </c>
      <c r="H22" s="35">
        <f>'1.2'!C24</f>
        <v>0</v>
      </c>
      <c r="I22" s="35">
        <f>'1.3'!C22</f>
        <v>2</v>
      </c>
      <c r="J22" s="35">
        <f>'1.4'!C22</f>
        <v>2</v>
      </c>
      <c r="K22" s="35">
        <f>'1.5'!C23</f>
        <v>0</v>
      </c>
      <c r="L22" s="206"/>
    </row>
    <row r="23" spans="1:12" ht="15.75" customHeight="1">
      <c r="A23" s="49" t="s">
        <v>17</v>
      </c>
      <c r="B23" s="50" t="str">
        <f t="shared" si="1"/>
        <v>17-42</v>
      </c>
      <c r="C23" s="50" t="str">
        <f t="shared" si="2"/>
        <v>1-8</v>
      </c>
      <c r="D23" s="51">
        <f t="shared" si="0"/>
        <v>83.33333333333334</v>
      </c>
      <c r="E23" s="51">
        <f>12</f>
        <v>12</v>
      </c>
      <c r="F23" s="51">
        <f t="shared" si="3"/>
        <v>10</v>
      </c>
      <c r="G23" s="52">
        <f>'1.1'!G23</f>
        <v>4</v>
      </c>
      <c r="H23" s="35">
        <f>'1.2'!C25</f>
        <v>2</v>
      </c>
      <c r="I23" s="35">
        <f>'1.3'!C23</f>
        <v>0</v>
      </c>
      <c r="J23" s="35">
        <f>'1.4'!C23</f>
        <v>2</v>
      </c>
      <c r="K23" s="35">
        <f>'1.5'!C24</f>
        <v>2</v>
      </c>
      <c r="L23" s="206"/>
    </row>
    <row r="24" spans="1:12" ht="15.75" customHeight="1">
      <c r="A24" s="49" t="s">
        <v>18</v>
      </c>
      <c r="B24" s="50" t="str">
        <f t="shared" si="1"/>
        <v>50-70</v>
      </c>
      <c r="C24" s="50" t="str">
        <f t="shared" si="2"/>
        <v>10-15</v>
      </c>
      <c r="D24" s="51">
        <f t="shared" si="0"/>
        <v>66.66666666666666</v>
      </c>
      <c r="E24" s="51">
        <f>12</f>
        <v>12</v>
      </c>
      <c r="F24" s="51">
        <f t="shared" si="3"/>
        <v>8</v>
      </c>
      <c r="G24" s="52">
        <f>'1.1'!G24</f>
        <v>4</v>
      </c>
      <c r="H24" s="35">
        <f>'1.2'!C26</f>
        <v>0</v>
      </c>
      <c r="I24" s="35">
        <f>'1.3'!C24</f>
        <v>0</v>
      </c>
      <c r="J24" s="35">
        <f>'1.4'!C24</f>
        <v>2</v>
      </c>
      <c r="K24" s="35">
        <f>'1.5'!C25</f>
        <v>2</v>
      </c>
      <c r="L24" s="206"/>
    </row>
    <row r="25" spans="1:12" ht="15.75" customHeight="1">
      <c r="A25" s="196" t="s">
        <v>19</v>
      </c>
      <c r="B25" s="199"/>
      <c r="C25" s="200"/>
      <c r="D25" s="201"/>
      <c r="E25" s="201"/>
      <c r="F25" s="201"/>
      <c r="G25" s="202"/>
      <c r="H25" s="203"/>
      <c r="I25" s="203"/>
      <c r="J25" s="203"/>
      <c r="K25" s="203"/>
      <c r="L25" s="205"/>
    </row>
    <row r="26" spans="1:12" s="7" customFormat="1" ht="15.75" customHeight="1">
      <c r="A26" s="49" t="s">
        <v>20</v>
      </c>
      <c r="B26" s="50" t="str">
        <f t="shared" si="1"/>
        <v>50-70</v>
      </c>
      <c r="C26" s="50" t="str">
        <f>RANK(D26,$D$26:$D$36)&amp;IF(COUNTIF($D$26:$D$36,D26)&gt;1,"-"&amp;RANK(D26,$D$26:$D$36)+COUNTIF($D$26:$D$36,D26)-1,"")</f>
        <v>9-10</v>
      </c>
      <c r="D26" s="51">
        <f aca="true" t="shared" si="4" ref="D26:D36">F26/E26*100</f>
        <v>66.66666666666666</v>
      </c>
      <c r="E26" s="51">
        <f>12</f>
        <v>12</v>
      </c>
      <c r="F26" s="51">
        <f t="shared" si="3"/>
        <v>8</v>
      </c>
      <c r="G26" s="52">
        <f>'1.1'!G26</f>
        <v>4</v>
      </c>
      <c r="H26" s="35">
        <f>'1.2'!C28</f>
        <v>0</v>
      </c>
      <c r="I26" s="35">
        <f>'1.3'!C26</f>
        <v>2</v>
      </c>
      <c r="J26" s="35">
        <f>'1.4'!C26</f>
        <v>2</v>
      </c>
      <c r="K26" s="35">
        <f>'1.5'!C27</f>
        <v>0</v>
      </c>
      <c r="L26" s="207"/>
    </row>
    <row r="27" spans="1:12" ht="15.75" customHeight="1">
      <c r="A27" s="49" t="s">
        <v>21</v>
      </c>
      <c r="B27" s="50" t="str">
        <f t="shared" si="1"/>
        <v>74-81</v>
      </c>
      <c r="C27" s="50" t="str">
        <f aca="true" t="shared" si="5" ref="C27:C36">RANK(D27,$D$26:$D$36)&amp;IF(COUNTIF($D$26:$D$36,D27)&gt;1,"-"&amp;RANK(D27,$D$26:$D$36)+COUNTIF($D$26:$D$36,D27)-1,"")</f>
        <v>11</v>
      </c>
      <c r="D27" s="51">
        <f t="shared" si="4"/>
        <v>50</v>
      </c>
      <c r="E27" s="51">
        <f>12</f>
        <v>12</v>
      </c>
      <c r="F27" s="51">
        <f t="shared" si="3"/>
        <v>6</v>
      </c>
      <c r="G27" s="52">
        <f>'1.1'!G27</f>
        <v>4</v>
      </c>
      <c r="H27" s="35">
        <f>'1.2'!C29</f>
        <v>0</v>
      </c>
      <c r="I27" s="35">
        <f>'1.3'!C27</f>
        <v>0</v>
      </c>
      <c r="J27" s="35">
        <f>'1.4'!C27</f>
        <v>2</v>
      </c>
      <c r="K27" s="35">
        <f>'1.5'!C28</f>
        <v>0</v>
      </c>
      <c r="L27" s="206"/>
    </row>
    <row r="28" spans="1:12" ht="15.75" customHeight="1">
      <c r="A28" s="49" t="s">
        <v>22</v>
      </c>
      <c r="B28" s="50" t="str">
        <f t="shared" si="1"/>
        <v>2-8</v>
      </c>
      <c r="C28" s="50" t="str">
        <f t="shared" si="5"/>
        <v>1-3</v>
      </c>
      <c r="D28" s="51">
        <f t="shared" si="4"/>
        <v>100</v>
      </c>
      <c r="E28" s="51">
        <f>12</f>
        <v>12</v>
      </c>
      <c r="F28" s="51">
        <f t="shared" si="3"/>
        <v>12</v>
      </c>
      <c r="G28" s="52">
        <f>'1.1'!G28</f>
        <v>4</v>
      </c>
      <c r="H28" s="35">
        <f>'1.2'!C30</f>
        <v>2</v>
      </c>
      <c r="I28" s="35">
        <f>'1.3'!C28</f>
        <v>2</v>
      </c>
      <c r="J28" s="35">
        <f>'1.4'!C28</f>
        <v>2</v>
      </c>
      <c r="K28" s="35">
        <f>'1.5'!C29</f>
        <v>2</v>
      </c>
      <c r="L28" s="206"/>
    </row>
    <row r="29" spans="1:12" ht="15.75" customHeight="1">
      <c r="A29" s="49" t="s">
        <v>23</v>
      </c>
      <c r="B29" s="50" t="str">
        <f t="shared" si="1"/>
        <v>9-16</v>
      </c>
      <c r="C29" s="50" t="str">
        <f t="shared" si="5"/>
        <v>4</v>
      </c>
      <c r="D29" s="51">
        <f t="shared" si="4"/>
        <v>91.66666666666666</v>
      </c>
      <c r="E29" s="51">
        <f>12</f>
        <v>12</v>
      </c>
      <c r="F29" s="51">
        <f t="shared" si="3"/>
        <v>11</v>
      </c>
      <c r="G29" s="52">
        <f>'1.1'!G29</f>
        <v>4</v>
      </c>
      <c r="H29" s="35">
        <f>'1.2'!C31</f>
        <v>2</v>
      </c>
      <c r="I29" s="35">
        <f>'1.3'!C29</f>
        <v>2</v>
      </c>
      <c r="J29" s="35">
        <f>'1.4'!C29</f>
        <v>2</v>
      </c>
      <c r="K29" s="35">
        <f>'1.5'!C30</f>
        <v>1</v>
      </c>
      <c r="L29" s="206"/>
    </row>
    <row r="30" spans="1:12" ht="15.75" customHeight="1">
      <c r="A30" s="49" t="s">
        <v>24</v>
      </c>
      <c r="B30" s="50" t="str">
        <f t="shared" si="1"/>
        <v>44-49</v>
      </c>
      <c r="C30" s="50" t="str">
        <f t="shared" si="5"/>
        <v>7-8</v>
      </c>
      <c r="D30" s="51">
        <f t="shared" si="4"/>
        <v>75</v>
      </c>
      <c r="E30" s="51">
        <f>12</f>
        <v>12</v>
      </c>
      <c r="F30" s="51">
        <f t="shared" si="3"/>
        <v>9</v>
      </c>
      <c r="G30" s="52">
        <f>'1.1'!G30</f>
        <v>4</v>
      </c>
      <c r="H30" s="35">
        <f>'1.2'!C32</f>
        <v>2</v>
      </c>
      <c r="I30" s="35">
        <f>'1.3'!C30</f>
        <v>0</v>
      </c>
      <c r="J30" s="35">
        <f>'1.4'!C30</f>
        <v>2</v>
      </c>
      <c r="K30" s="35">
        <f>'1.5'!C31</f>
        <v>1</v>
      </c>
      <c r="L30" s="206"/>
    </row>
    <row r="31" spans="1:12" ht="15.75" customHeight="1">
      <c r="A31" s="49" t="s">
        <v>25</v>
      </c>
      <c r="B31" s="50" t="str">
        <f t="shared" si="1"/>
        <v>17-42</v>
      </c>
      <c r="C31" s="50" t="str">
        <f t="shared" si="5"/>
        <v>5-6</v>
      </c>
      <c r="D31" s="51">
        <f t="shared" si="4"/>
        <v>83.33333333333334</v>
      </c>
      <c r="E31" s="51">
        <f>12</f>
        <v>12</v>
      </c>
      <c r="F31" s="51">
        <f t="shared" si="3"/>
        <v>10</v>
      </c>
      <c r="G31" s="52">
        <f>'1.1'!G31</f>
        <v>4</v>
      </c>
      <c r="H31" s="35">
        <f>'1.2'!C33</f>
        <v>2</v>
      </c>
      <c r="I31" s="35">
        <f>'1.3'!C31</f>
        <v>2</v>
      </c>
      <c r="J31" s="35">
        <f>'1.4'!C31</f>
        <v>2</v>
      </c>
      <c r="K31" s="35">
        <f>'1.5'!C32</f>
        <v>0</v>
      </c>
      <c r="L31" s="206"/>
    </row>
    <row r="32" spans="1:12" s="7" customFormat="1" ht="15.75" customHeight="1">
      <c r="A32" s="49" t="s">
        <v>26</v>
      </c>
      <c r="B32" s="50" t="str">
        <f t="shared" si="1"/>
        <v>2-8</v>
      </c>
      <c r="C32" s="50" t="str">
        <f t="shared" si="5"/>
        <v>1-3</v>
      </c>
      <c r="D32" s="51">
        <f t="shared" si="4"/>
        <v>100</v>
      </c>
      <c r="E32" s="51">
        <f>12</f>
        <v>12</v>
      </c>
      <c r="F32" s="51">
        <f t="shared" si="3"/>
        <v>12</v>
      </c>
      <c r="G32" s="52">
        <f>'1.1'!G32</f>
        <v>4</v>
      </c>
      <c r="H32" s="35">
        <f>'1.2'!C34</f>
        <v>2</v>
      </c>
      <c r="I32" s="35">
        <f>'1.3'!C32</f>
        <v>2</v>
      </c>
      <c r="J32" s="35">
        <f>'1.4'!C32</f>
        <v>2</v>
      </c>
      <c r="K32" s="35">
        <f>'1.5'!C33</f>
        <v>2</v>
      </c>
      <c r="L32" s="207"/>
    </row>
    <row r="33" spans="1:12" s="7" customFormat="1" ht="15.75" customHeight="1">
      <c r="A33" s="49" t="s">
        <v>27</v>
      </c>
      <c r="B33" s="50" t="str">
        <f t="shared" si="1"/>
        <v>44-49</v>
      </c>
      <c r="C33" s="50" t="str">
        <f t="shared" si="5"/>
        <v>7-8</v>
      </c>
      <c r="D33" s="51">
        <f t="shared" si="4"/>
        <v>75</v>
      </c>
      <c r="E33" s="51">
        <f>12</f>
        <v>12</v>
      </c>
      <c r="F33" s="51">
        <f t="shared" si="3"/>
        <v>9</v>
      </c>
      <c r="G33" s="52">
        <f>'1.1'!G33</f>
        <v>4</v>
      </c>
      <c r="H33" s="35">
        <f>'1.2'!C35</f>
        <v>0</v>
      </c>
      <c r="I33" s="35">
        <f>'1.3'!C33</f>
        <v>2</v>
      </c>
      <c r="J33" s="35">
        <f>'1.4'!C33</f>
        <v>2</v>
      </c>
      <c r="K33" s="35">
        <f>'1.5'!C34</f>
        <v>1</v>
      </c>
      <c r="L33" s="207"/>
    </row>
    <row r="34" spans="1:12" ht="15.75" customHeight="1">
      <c r="A34" s="49" t="s">
        <v>28</v>
      </c>
      <c r="B34" s="50" t="str">
        <f t="shared" si="1"/>
        <v>50-70</v>
      </c>
      <c r="C34" s="50" t="str">
        <f t="shared" si="5"/>
        <v>9-10</v>
      </c>
      <c r="D34" s="51">
        <f t="shared" si="4"/>
        <v>66.66666666666666</v>
      </c>
      <c r="E34" s="51">
        <f>12</f>
        <v>12</v>
      </c>
      <c r="F34" s="51">
        <f t="shared" si="3"/>
        <v>8</v>
      </c>
      <c r="G34" s="52">
        <f>'1.1'!G34</f>
        <v>0</v>
      </c>
      <c r="H34" s="35">
        <f>'1.2'!C36</f>
        <v>2</v>
      </c>
      <c r="I34" s="35">
        <f>'1.3'!C34</f>
        <v>2</v>
      </c>
      <c r="J34" s="35">
        <f>'1.4'!C34</f>
        <v>2</v>
      </c>
      <c r="K34" s="35">
        <f>'1.5'!C35</f>
        <v>2</v>
      </c>
      <c r="L34" s="206"/>
    </row>
    <row r="35" spans="1:12" ht="15.75" customHeight="1">
      <c r="A35" s="49" t="s">
        <v>29</v>
      </c>
      <c r="B35" s="50" t="str">
        <f t="shared" si="1"/>
        <v>17-42</v>
      </c>
      <c r="C35" s="50" t="str">
        <f t="shared" si="5"/>
        <v>5-6</v>
      </c>
      <c r="D35" s="51">
        <f t="shared" si="4"/>
        <v>83.33333333333334</v>
      </c>
      <c r="E35" s="51">
        <f>12</f>
        <v>12</v>
      </c>
      <c r="F35" s="51">
        <f t="shared" si="3"/>
        <v>10</v>
      </c>
      <c r="G35" s="52">
        <f>'1.1'!G35</f>
        <v>4</v>
      </c>
      <c r="H35" s="35">
        <f>'1.2'!C37</f>
        <v>2</v>
      </c>
      <c r="I35" s="35">
        <f>'1.3'!C35</f>
        <v>2</v>
      </c>
      <c r="J35" s="35">
        <f>'1.4'!C35</f>
        <v>0</v>
      </c>
      <c r="K35" s="35">
        <f>'1.5'!C36</f>
        <v>2</v>
      </c>
      <c r="L35" s="206"/>
    </row>
    <row r="36" spans="1:12" ht="15.75" customHeight="1">
      <c r="A36" s="49" t="s">
        <v>30</v>
      </c>
      <c r="B36" s="50" t="str">
        <f t="shared" si="1"/>
        <v>2-8</v>
      </c>
      <c r="C36" s="50" t="str">
        <f t="shared" si="5"/>
        <v>1-3</v>
      </c>
      <c r="D36" s="51">
        <f t="shared" si="4"/>
        <v>100</v>
      </c>
      <c r="E36" s="51">
        <f>12</f>
        <v>12</v>
      </c>
      <c r="F36" s="51">
        <f t="shared" si="3"/>
        <v>12</v>
      </c>
      <c r="G36" s="52">
        <f>'1.1'!G36</f>
        <v>4</v>
      </c>
      <c r="H36" s="35">
        <f>'1.2'!C38</f>
        <v>2</v>
      </c>
      <c r="I36" s="35">
        <f>'1.3'!C36</f>
        <v>2</v>
      </c>
      <c r="J36" s="35">
        <f>'1.4'!C36</f>
        <v>2</v>
      </c>
      <c r="K36" s="35">
        <f>'1.5'!C37</f>
        <v>2</v>
      </c>
      <c r="L36" s="206"/>
    </row>
    <row r="37" spans="1:12" ht="15.75" customHeight="1">
      <c r="A37" s="196" t="s">
        <v>31</v>
      </c>
      <c r="B37" s="199"/>
      <c r="C37" s="200"/>
      <c r="D37" s="201"/>
      <c r="E37" s="201"/>
      <c r="F37" s="201"/>
      <c r="G37" s="202"/>
      <c r="H37" s="203"/>
      <c r="I37" s="203"/>
      <c r="J37" s="203"/>
      <c r="K37" s="203"/>
      <c r="L37" s="205"/>
    </row>
    <row r="38" spans="1:12" ht="15.75" customHeight="1">
      <c r="A38" s="49" t="s">
        <v>32</v>
      </c>
      <c r="B38" s="50" t="str">
        <f t="shared" si="1"/>
        <v>2-8</v>
      </c>
      <c r="C38" s="50" t="str">
        <f>RANK(D38,$D$38:$D$45)&amp;IF(COUNTIF($D$38:$D$45,D38)&gt;1,"-"&amp;RANK(D38,$D$38:$D$45)+COUNTIF($D$38:$D$45,D38)-1,"")</f>
        <v>1-2</v>
      </c>
      <c r="D38" s="51">
        <f aca="true" t="shared" si="6" ref="D38:D45">F38/E38*100</f>
        <v>100</v>
      </c>
      <c r="E38" s="51">
        <f>12</f>
        <v>12</v>
      </c>
      <c r="F38" s="51">
        <f t="shared" si="3"/>
        <v>12</v>
      </c>
      <c r="G38" s="52">
        <f>'1.1'!G38</f>
        <v>4</v>
      </c>
      <c r="H38" s="35">
        <f>'1.2'!C40</f>
        <v>2</v>
      </c>
      <c r="I38" s="35">
        <f>'1.3'!C38</f>
        <v>2</v>
      </c>
      <c r="J38" s="35">
        <f>'1.4'!C38</f>
        <v>2</v>
      </c>
      <c r="K38" s="35">
        <f>'1.5'!C39</f>
        <v>2</v>
      </c>
      <c r="L38" s="206"/>
    </row>
    <row r="39" spans="1:12" ht="15.75" customHeight="1">
      <c r="A39" s="49" t="s">
        <v>33</v>
      </c>
      <c r="B39" s="50" t="str">
        <f t="shared" si="1"/>
        <v>9-16</v>
      </c>
      <c r="C39" s="50" t="str">
        <f aca="true" t="shared" si="7" ref="C39:C45">RANK(D39,$D$38:$D$45)&amp;IF(COUNTIF($D$38:$D$45,D39)&gt;1,"-"&amp;RANK(D39,$D$38:$D$45)+COUNTIF($D$38:$D$45,D39)-1,"")</f>
        <v>3-4</v>
      </c>
      <c r="D39" s="51">
        <f t="shared" si="6"/>
        <v>91.66666666666666</v>
      </c>
      <c r="E39" s="51">
        <f>12</f>
        <v>12</v>
      </c>
      <c r="F39" s="51">
        <f t="shared" si="3"/>
        <v>11</v>
      </c>
      <c r="G39" s="52">
        <f>'1.1'!G39</f>
        <v>4</v>
      </c>
      <c r="H39" s="35">
        <f>'1.2'!C41</f>
        <v>2</v>
      </c>
      <c r="I39" s="35">
        <f>'1.3'!C39</f>
        <v>2</v>
      </c>
      <c r="J39" s="35">
        <f>'1.4'!C39</f>
        <v>2</v>
      </c>
      <c r="K39" s="35">
        <f>'1.5'!C40</f>
        <v>1</v>
      </c>
      <c r="L39" s="206"/>
    </row>
    <row r="40" spans="1:12" s="11" customFormat="1" ht="15.75" customHeight="1">
      <c r="A40" s="49" t="s">
        <v>99</v>
      </c>
      <c r="B40" s="50" t="str">
        <f t="shared" si="1"/>
        <v>50-70</v>
      </c>
      <c r="C40" s="50" t="str">
        <f t="shared" si="7"/>
        <v>7-8</v>
      </c>
      <c r="D40" s="51">
        <f t="shared" si="6"/>
        <v>66.66666666666666</v>
      </c>
      <c r="E40" s="51">
        <f>12</f>
        <v>12</v>
      </c>
      <c r="F40" s="51">
        <f t="shared" si="3"/>
        <v>8</v>
      </c>
      <c r="G40" s="52">
        <f>'1.1'!G40</f>
        <v>2</v>
      </c>
      <c r="H40" s="35">
        <f>'1.2'!C42</f>
        <v>2</v>
      </c>
      <c r="I40" s="35">
        <f>'1.3'!C40</f>
        <v>2</v>
      </c>
      <c r="J40" s="35">
        <f>'1.4'!C40</f>
        <v>2</v>
      </c>
      <c r="K40" s="35">
        <f>'1.5'!C41</f>
        <v>0</v>
      </c>
      <c r="L40" s="206"/>
    </row>
    <row r="41" spans="1:12" s="7" customFormat="1" ht="15.75" customHeight="1">
      <c r="A41" s="49" t="s">
        <v>34</v>
      </c>
      <c r="B41" s="50" t="str">
        <f t="shared" si="1"/>
        <v>17-42</v>
      </c>
      <c r="C41" s="50" t="str">
        <f t="shared" si="7"/>
        <v>5</v>
      </c>
      <c r="D41" s="51">
        <f t="shared" si="6"/>
        <v>83.33333333333334</v>
      </c>
      <c r="E41" s="51">
        <f>12</f>
        <v>12</v>
      </c>
      <c r="F41" s="51">
        <f t="shared" si="3"/>
        <v>10</v>
      </c>
      <c r="G41" s="52">
        <f>'1.1'!G41</f>
        <v>4</v>
      </c>
      <c r="H41" s="35">
        <f>'1.2'!C43</f>
        <v>2</v>
      </c>
      <c r="I41" s="35">
        <f>'1.3'!C41</f>
        <v>2</v>
      </c>
      <c r="J41" s="35">
        <f>'1.4'!C41</f>
        <v>2</v>
      </c>
      <c r="K41" s="35">
        <f>'1.5'!C42</f>
        <v>0</v>
      </c>
      <c r="L41" s="207"/>
    </row>
    <row r="42" spans="1:12" ht="15.75" customHeight="1">
      <c r="A42" s="49" t="s">
        <v>35</v>
      </c>
      <c r="B42" s="50" t="str">
        <f t="shared" si="1"/>
        <v>2-8</v>
      </c>
      <c r="C42" s="50" t="str">
        <f t="shared" si="7"/>
        <v>1-2</v>
      </c>
      <c r="D42" s="51">
        <f t="shared" si="6"/>
        <v>100</v>
      </c>
      <c r="E42" s="51">
        <f>12</f>
        <v>12</v>
      </c>
      <c r="F42" s="51">
        <f t="shared" si="3"/>
        <v>12</v>
      </c>
      <c r="G42" s="52">
        <f>'1.1'!G42</f>
        <v>4</v>
      </c>
      <c r="H42" s="35">
        <f>'1.2'!C44</f>
        <v>2</v>
      </c>
      <c r="I42" s="35">
        <f>'1.3'!C42</f>
        <v>2</v>
      </c>
      <c r="J42" s="35">
        <f>'1.4'!C42</f>
        <v>2</v>
      </c>
      <c r="K42" s="35">
        <f>'1.5'!C43</f>
        <v>2</v>
      </c>
      <c r="L42" s="206"/>
    </row>
    <row r="43" spans="1:12" ht="15.75" customHeight="1">
      <c r="A43" s="49" t="s">
        <v>36</v>
      </c>
      <c r="B43" s="50" t="str">
        <f t="shared" si="1"/>
        <v>9-16</v>
      </c>
      <c r="C43" s="50" t="str">
        <f t="shared" si="7"/>
        <v>3-4</v>
      </c>
      <c r="D43" s="51">
        <f t="shared" si="6"/>
        <v>91.66666666666666</v>
      </c>
      <c r="E43" s="51">
        <f>12</f>
        <v>12</v>
      </c>
      <c r="F43" s="51">
        <f t="shared" si="3"/>
        <v>11</v>
      </c>
      <c r="G43" s="52">
        <f>'1.1'!G43</f>
        <v>4</v>
      </c>
      <c r="H43" s="35">
        <f>'1.2'!C45</f>
        <v>2</v>
      </c>
      <c r="I43" s="35">
        <f>'1.3'!C43</f>
        <v>2</v>
      </c>
      <c r="J43" s="35">
        <f>'1.4'!C43</f>
        <v>2</v>
      </c>
      <c r="K43" s="35">
        <f>'1.5'!C44</f>
        <v>1</v>
      </c>
      <c r="L43" s="206"/>
    </row>
    <row r="44" spans="1:12" ht="15.75" customHeight="1">
      <c r="A44" s="49" t="s">
        <v>37</v>
      </c>
      <c r="B44" s="50" t="str">
        <f t="shared" si="1"/>
        <v>50-70</v>
      </c>
      <c r="C44" s="50" t="str">
        <f t="shared" si="7"/>
        <v>7-8</v>
      </c>
      <c r="D44" s="51">
        <f t="shared" si="6"/>
        <v>66.66666666666666</v>
      </c>
      <c r="E44" s="51">
        <f>12</f>
        <v>12</v>
      </c>
      <c r="F44" s="51">
        <f t="shared" si="3"/>
        <v>8</v>
      </c>
      <c r="G44" s="52">
        <f>'1.1'!G44</f>
        <v>2</v>
      </c>
      <c r="H44" s="35">
        <f>'1.2'!C46</f>
        <v>2</v>
      </c>
      <c r="I44" s="35">
        <f>'1.3'!C44</f>
        <v>2</v>
      </c>
      <c r="J44" s="35">
        <f>'1.4'!C44</f>
        <v>2</v>
      </c>
      <c r="K44" s="35">
        <f>'1.5'!C45</f>
        <v>0</v>
      </c>
      <c r="L44" s="206"/>
    </row>
    <row r="45" spans="1:12" s="11" customFormat="1" ht="15.75" customHeight="1">
      <c r="A45" s="49" t="s">
        <v>627</v>
      </c>
      <c r="B45" s="50" t="str">
        <f t="shared" si="1"/>
        <v>43</v>
      </c>
      <c r="C45" s="50" t="str">
        <f t="shared" si="7"/>
        <v>6</v>
      </c>
      <c r="D45" s="51">
        <f t="shared" si="6"/>
        <v>80</v>
      </c>
      <c r="E45" s="51">
        <v>10</v>
      </c>
      <c r="F45" s="51">
        <f t="shared" si="3"/>
        <v>8</v>
      </c>
      <c r="G45" s="52">
        <f>'1.1'!G45</f>
        <v>4</v>
      </c>
      <c r="H45" s="35">
        <f>'1.2'!C47</f>
        <v>0</v>
      </c>
      <c r="I45" s="35">
        <f>'1.3'!C45</f>
        <v>2</v>
      </c>
      <c r="J45" s="35">
        <f>'1.4'!C45</f>
        <v>2</v>
      </c>
      <c r="K45" s="35" t="str">
        <f>'1.5'!C46</f>
        <v>-</v>
      </c>
      <c r="L45" s="206"/>
    </row>
    <row r="46" spans="1:12" ht="15.75" customHeight="1">
      <c r="A46" s="196" t="s">
        <v>38</v>
      </c>
      <c r="B46" s="199"/>
      <c r="C46" s="200"/>
      <c r="D46" s="201"/>
      <c r="E46" s="201"/>
      <c r="F46" s="201"/>
      <c r="G46" s="202"/>
      <c r="H46" s="203"/>
      <c r="I46" s="203"/>
      <c r="J46" s="203"/>
      <c r="K46" s="203"/>
      <c r="L46" s="205"/>
    </row>
    <row r="47" spans="1:12" ht="15.75" customHeight="1">
      <c r="A47" s="49" t="s">
        <v>39</v>
      </c>
      <c r="B47" s="50" t="str">
        <f t="shared" si="1"/>
        <v>17-42</v>
      </c>
      <c r="C47" s="50" t="str">
        <f>RANK(D47,$D$47:$D$53)&amp;IF(COUNTIF($D$47:$D$53,D47)&gt;1,"-"&amp;RANK(D47,$D$47:$D$53)+COUNTIF($D$47:$D$53,D47)-1,"")</f>
        <v>2-4</v>
      </c>
      <c r="D47" s="51">
        <f aca="true" t="shared" si="8" ref="D47:D53">F47/E47*100</f>
        <v>83.33333333333334</v>
      </c>
      <c r="E47" s="51">
        <f>12</f>
        <v>12</v>
      </c>
      <c r="F47" s="51">
        <f t="shared" si="3"/>
        <v>10</v>
      </c>
      <c r="G47" s="52">
        <f>'1.1'!G47</f>
        <v>2</v>
      </c>
      <c r="H47" s="35">
        <f>'1.2'!C49</f>
        <v>2</v>
      </c>
      <c r="I47" s="35">
        <f>'1.3'!C47</f>
        <v>2</v>
      </c>
      <c r="J47" s="35">
        <f>'1.4'!C47</f>
        <v>2</v>
      </c>
      <c r="K47" s="35">
        <f>'1.5'!C48</f>
        <v>2</v>
      </c>
      <c r="L47" s="206"/>
    </row>
    <row r="48" spans="1:12" ht="15.75" customHeight="1">
      <c r="A48" s="49" t="s">
        <v>40</v>
      </c>
      <c r="B48" s="50" t="str">
        <f t="shared" si="1"/>
        <v>83-85</v>
      </c>
      <c r="C48" s="50" t="str">
        <f aca="true" t="shared" si="9" ref="C48:C53">RANK(D48,$D$47:$D$53)&amp;IF(COUNTIF($D$47:$D$53,D48)&gt;1,"-"&amp;RANK(D48,$D$47:$D$53)+COUNTIF($D$47:$D$53,D48)-1,"")</f>
        <v>7</v>
      </c>
      <c r="D48" s="51">
        <f t="shared" si="8"/>
        <v>33.33333333333333</v>
      </c>
      <c r="E48" s="51">
        <f>12</f>
        <v>12</v>
      </c>
      <c r="F48" s="51">
        <f t="shared" si="3"/>
        <v>4</v>
      </c>
      <c r="G48" s="52">
        <f>'1.1'!G48</f>
        <v>0</v>
      </c>
      <c r="H48" s="35">
        <f>'1.2'!C50</f>
        <v>2</v>
      </c>
      <c r="I48" s="35">
        <f>'1.3'!C48</f>
        <v>2</v>
      </c>
      <c r="J48" s="35">
        <f>'1.4'!C48</f>
        <v>0</v>
      </c>
      <c r="K48" s="35">
        <f>'1.5'!C49</f>
        <v>0</v>
      </c>
      <c r="L48" s="206"/>
    </row>
    <row r="49" spans="1:12" ht="15.75" customHeight="1">
      <c r="A49" s="49" t="s">
        <v>41</v>
      </c>
      <c r="B49" s="50" t="str">
        <f t="shared" si="1"/>
        <v>17-42</v>
      </c>
      <c r="C49" s="50" t="str">
        <f t="shared" si="9"/>
        <v>2-4</v>
      </c>
      <c r="D49" s="51">
        <f t="shared" si="8"/>
        <v>83.33333333333334</v>
      </c>
      <c r="E49" s="51">
        <f>12</f>
        <v>12</v>
      </c>
      <c r="F49" s="51">
        <f t="shared" si="3"/>
        <v>10</v>
      </c>
      <c r="G49" s="52">
        <f>'1.1'!G49</f>
        <v>4</v>
      </c>
      <c r="H49" s="35">
        <f>'1.2'!C51</f>
        <v>2</v>
      </c>
      <c r="I49" s="35">
        <f>'1.3'!C49</f>
        <v>2</v>
      </c>
      <c r="J49" s="35">
        <f>'1.4'!C49</f>
        <v>2</v>
      </c>
      <c r="K49" s="35">
        <f>'1.5'!C50</f>
        <v>0</v>
      </c>
      <c r="L49" s="206"/>
    </row>
    <row r="50" spans="1:12" ht="15.75" customHeight="1">
      <c r="A50" s="49" t="s">
        <v>42</v>
      </c>
      <c r="B50" s="50" t="str">
        <f t="shared" si="1"/>
        <v>17-42</v>
      </c>
      <c r="C50" s="50" t="str">
        <f t="shared" si="9"/>
        <v>2-4</v>
      </c>
      <c r="D50" s="51">
        <f t="shared" si="8"/>
        <v>83.33333333333334</v>
      </c>
      <c r="E50" s="51">
        <f>12</f>
        <v>12</v>
      </c>
      <c r="F50" s="51">
        <f t="shared" si="3"/>
        <v>10</v>
      </c>
      <c r="G50" s="52">
        <f>'1.1'!G50</f>
        <v>4</v>
      </c>
      <c r="H50" s="35">
        <f>'1.2'!C52</f>
        <v>2</v>
      </c>
      <c r="I50" s="35">
        <f>'1.3'!C50</f>
        <v>2</v>
      </c>
      <c r="J50" s="35">
        <f>'1.4'!C50</f>
        <v>2</v>
      </c>
      <c r="K50" s="35">
        <f>'1.5'!C51</f>
        <v>0</v>
      </c>
      <c r="L50" s="206"/>
    </row>
    <row r="51" spans="1:12" ht="15.75" customHeight="1">
      <c r="A51" s="49" t="s">
        <v>92</v>
      </c>
      <c r="B51" s="50" t="str">
        <f t="shared" si="1"/>
        <v>50-70</v>
      </c>
      <c r="C51" s="50" t="str">
        <f t="shared" si="9"/>
        <v>5-6</v>
      </c>
      <c r="D51" s="51">
        <f t="shared" si="8"/>
        <v>66.66666666666666</v>
      </c>
      <c r="E51" s="51">
        <f>12</f>
        <v>12</v>
      </c>
      <c r="F51" s="51">
        <f t="shared" si="3"/>
        <v>8</v>
      </c>
      <c r="G51" s="52">
        <f>'1.1'!G51</f>
        <v>4</v>
      </c>
      <c r="H51" s="35">
        <f>'1.2'!C53</f>
        <v>0</v>
      </c>
      <c r="I51" s="35">
        <f>'1.3'!C51</f>
        <v>2</v>
      </c>
      <c r="J51" s="35">
        <f>'1.4'!C51</f>
        <v>2</v>
      </c>
      <c r="K51" s="35">
        <f>'1.5'!C52</f>
        <v>0</v>
      </c>
      <c r="L51" s="206"/>
    </row>
    <row r="52" spans="1:12" ht="15.75" customHeight="1">
      <c r="A52" s="49" t="s">
        <v>43</v>
      </c>
      <c r="B52" s="50" t="str">
        <f t="shared" si="1"/>
        <v>50-70</v>
      </c>
      <c r="C52" s="50" t="str">
        <f t="shared" si="9"/>
        <v>5-6</v>
      </c>
      <c r="D52" s="51">
        <f t="shared" si="8"/>
        <v>66.66666666666666</v>
      </c>
      <c r="E52" s="51">
        <f>12</f>
        <v>12</v>
      </c>
      <c r="F52" s="51">
        <f t="shared" si="3"/>
        <v>8</v>
      </c>
      <c r="G52" s="52">
        <f>'1.1'!G52</f>
        <v>4</v>
      </c>
      <c r="H52" s="35">
        <f>'1.2'!C54</f>
        <v>0</v>
      </c>
      <c r="I52" s="35">
        <f>'1.3'!C52</f>
        <v>2</v>
      </c>
      <c r="J52" s="35">
        <f>'1.4'!C52</f>
        <v>2</v>
      </c>
      <c r="K52" s="35">
        <f>'1.5'!C53</f>
        <v>0</v>
      </c>
      <c r="L52" s="206"/>
    </row>
    <row r="53" spans="1:12" ht="15.75" customHeight="1">
      <c r="A53" s="49" t="s">
        <v>44</v>
      </c>
      <c r="B53" s="50" t="str">
        <f t="shared" si="1"/>
        <v>9-16</v>
      </c>
      <c r="C53" s="50" t="str">
        <f t="shared" si="9"/>
        <v>1</v>
      </c>
      <c r="D53" s="51">
        <f t="shared" si="8"/>
        <v>91.66666666666666</v>
      </c>
      <c r="E53" s="51">
        <f>12</f>
        <v>12</v>
      </c>
      <c r="F53" s="51">
        <f t="shared" si="3"/>
        <v>11</v>
      </c>
      <c r="G53" s="52">
        <f>'1.1'!G53</f>
        <v>4</v>
      </c>
      <c r="H53" s="35">
        <f>'1.2'!C55</f>
        <v>2</v>
      </c>
      <c r="I53" s="35">
        <f>'1.3'!C53</f>
        <v>2</v>
      </c>
      <c r="J53" s="35">
        <f>'1.4'!C53</f>
        <v>2</v>
      </c>
      <c r="K53" s="35">
        <f>'1.5'!C54</f>
        <v>1</v>
      </c>
      <c r="L53" s="206"/>
    </row>
    <row r="54" spans="1:12" ht="15.75" customHeight="1">
      <c r="A54" s="196" t="s">
        <v>45</v>
      </c>
      <c r="B54" s="199"/>
      <c r="C54" s="200"/>
      <c r="D54" s="201"/>
      <c r="E54" s="201"/>
      <c r="F54" s="201"/>
      <c r="G54" s="202"/>
      <c r="H54" s="203"/>
      <c r="I54" s="203"/>
      <c r="J54" s="203"/>
      <c r="K54" s="203"/>
      <c r="L54" s="205"/>
    </row>
    <row r="55" spans="1:12" ht="15.75" customHeight="1">
      <c r="A55" s="49" t="s">
        <v>46</v>
      </c>
      <c r="B55" s="50" t="str">
        <f t="shared" si="1"/>
        <v>9-16</v>
      </c>
      <c r="C55" s="50" t="str">
        <f>RANK(D55,$D$55:$D$68)&amp;IF(COUNTIF($D$55:$D$68,D55)&gt;1,"-"&amp;RANK(D55,$D$55:$D$68)+COUNTIF($D$55:$D$68,D55)-1,"")</f>
        <v>3</v>
      </c>
      <c r="D55" s="51">
        <f aca="true" t="shared" si="10" ref="D55:D68">F55/E55*100</f>
        <v>91.66666666666666</v>
      </c>
      <c r="E55" s="51">
        <f>12</f>
        <v>12</v>
      </c>
      <c r="F55" s="51">
        <f t="shared" si="3"/>
        <v>11</v>
      </c>
      <c r="G55" s="52">
        <f>'1.1'!G55</f>
        <v>4</v>
      </c>
      <c r="H55" s="35">
        <f>'1.2'!C57</f>
        <v>2</v>
      </c>
      <c r="I55" s="35">
        <f>'1.3'!C55</f>
        <v>2</v>
      </c>
      <c r="J55" s="35">
        <f>'1.4'!C55</f>
        <v>2</v>
      </c>
      <c r="K55" s="35">
        <f>'1.5'!C56</f>
        <v>1</v>
      </c>
      <c r="L55" s="206"/>
    </row>
    <row r="56" spans="1:12" s="7" customFormat="1" ht="15.75" customHeight="1">
      <c r="A56" s="49" t="s">
        <v>47</v>
      </c>
      <c r="B56" s="50" t="str">
        <f t="shared" si="1"/>
        <v>74-81</v>
      </c>
      <c r="C56" s="50" t="str">
        <f aca="true" t="shared" si="11" ref="C56:C68">RANK(D56,$D$55:$D$68)&amp;IF(COUNTIF($D$55:$D$68,D56)&gt;1,"-"&amp;RANK(D56,$D$55:$D$68)+COUNTIF($D$55:$D$68,D56)-1,"")</f>
        <v>12-13</v>
      </c>
      <c r="D56" s="51">
        <f t="shared" si="10"/>
        <v>50</v>
      </c>
      <c r="E56" s="51">
        <f>12</f>
        <v>12</v>
      </c>
      <c r="F56" s="51">
        <f t="shared" si="3"/>
        <v>6</v>
      </c>
      <c r="G56" s="52">
        <f>'1.1'!G56</f>
        <v>0</v>
      </c>
      <c r="H56" s="35">
        <f>'1.2'!C58</f>
        <v>0</v>
      </c>
      <c r="I56" s="35">
        <f>'1.3'!C56</f>
        <v>2</v>
      </c>
      <c r="J56" s="35">
        <f>'1.4'!C56</f>
        <v>2</v>
      </c>
      <c r="K56" s="35">
        <f>'1.5'!C57</f>
        <v>2</v>
      </c>
      <c r="L56" s="207"/>
    </row>
    <row r="57" spans="1:12" ht="15.75" customHeight="1">
      <c r="A57" s="49" t="s">
        <v>48</v>
      </c>
      <c r="B57" s="50" t="str">
        <f t="shared" si="1"/>
        <v>50-70</v>
      </c>
      <c r="C57" s="50" t="str">
        <f t="shared" si="11"/>
        <v>9-10</v>
      </c>
      <c r="D57" s="51">
        <f t="shared" si="10"/>
        <v>66.66666666666666</v>
      </c>
      <c r="E57" s="51">
        <f>12</f>
        <v>12</v>
      </c>
      <c r="F57" s="51">
        <f t="shared" si="3"/>
        <v>8</v>
      </c>
      <c r="G57" s="52">
        <f>'1.1'!G57</f>
        <v>4</v>
      </c>
      <c r="H57" s="35">
        <f>'1.2'!C59</f>
        <v>0</v>
      </c>
      <c r="I57" s="35">
        <f>'1.3'!C57</f>
        <v>2</v>
      </c>
      <c r="J57" s="35">
        <f>'1.4'!C57</f>
        <v>2</v>
      </c>
      <c r="K57" s="35">
        <f>'1.5'!C58</f>
        <v>0</v>
      </c>
      <c r="L57" s="206"/>
    </row>
    <row r="58" spans="1:12" ht="15.75" customHeight="1">
      <c r="A58" s="49" t="s">
        <v>49</v>
      </c>
      <c r="B58" s="50" t="str">
        <f t="shared" si="1"/>
        <v>17-42</v>
      </c>
      <c r="C58" s="50" t="str">
        <f t="shared" si="11"/>
        <v>4-7</v>
      </c>
      <c r="D58" s="51">
        <f t="shared" si="10"/>
        <v>83.33333333333334</v>
      </c>
      <c r="E58" s="51">
        <f>12</f>
        <v>12</v>
      </c>
      <c r="F58" s="51">
        <f t="shared" si="3"/>
        <v>10</v>
      </c>
      <c r="G58" s="52">
        <f>'1.1'!G58</f>
        <v>4</v>
      </c>
      <c r="H58" s="35">
        <f>'1.2'!C60</f>
        <v>2</v>
      </c>
      <c r="I58" s="35">
        <f>'1.3'!C58</f>
        <v>2</v>
      </c>
      <c r="J58" s="35">
        <f>'1.4'!C58</f>
        <v>2</v>
      </c>
      <c r="K58" s="35">
        <f>'1.5'!C59</f>
        <v>0</v>
      </c>
      <c r="L58" s="206"/>
    </row>
    <row r="59" spans="1:12" ht="15.75" customHeight="1">
      <c r="A59" s="49" t="s">
        <v>50</v>
      </c>
      <c r="B59" s="50" t="str">
        <f t="shared" si="1"/>
        <v>17-42</v>
      </c>
      <c r="C59" s="50" t="str">
        <f t="shared" si="11"/>
        <v>4-7</v>
      </c>
      <c r="D59" s="51">
        <f t="shared" si="10"/>
        <v>83.33333333333334</v>
      </c>
      <c r="E59" s="51">
        <f>12</f>
        <v>12</v>
      </c>
      <c r="F59" s="51">
        <f t="shared" si="3"/>
        <v>10</v>
      </c>
      <c r="G59" s="52">
        <f>'1.1'!G59</f>
        <v>4</v>
      </c>
      <c r="H59" s="35">
        <f>'1.2'!C61</f>
        <v>2</v>
      </c>
      <c r="I59" s="35">
        <f>'1.3'!C59</f>
        <v>2</v>
      </c>
      <c r="J59" s="35">
        <f>'1.4'!C59</f>
        <v>2</v>
      </c>
      <c r="K59" s="35">
        <f>'1.5'!C60</f>
        <v>0</v>
      </c>
      <c r="L59" s="206"/>
    </row>
    <row r="60" spans="1:12" ht="15.75" customHeight="1">
      <c r="A60" s="49" t="s">
        <v>51</v>
      </c>
      <c r="B60" s="50" t="str">
        <f t="shared" si="1"/>
        <v>17-42</v>
      </c>
      <c r="C60" s="50" t="str">
        <f t="shared" si="11"/>
        <v>4-7</v>
      </c>
      <c r="D60" s="51">
        <f t="shared" si="10"/>
        <v>83.33333333333334</v>
      </c>
      <c r="E60" s="51">
        <f>12</f>
        <v>12</v>
      </c>
      <c r="F60" s="51">
        <f t="shared" si="3"/>
        <v>10</v>
      </c>
      <c r="G60" s="52">
        <f>'1.1'!G60</f>
        <v>4</v>
      </c>
      <c r="H60" s="35">
        <f>'1.2'!C62</f>
        <v>2</v>
      </c>
      <c r="I60" s="35">
        <f>'1.3'!C60</f>
        <v>2</v>
      </c>
      <c r="J60" s="35">
        <f>'1.4'!C60</f>
        <v>2</v>
      </c>
      <c r="K60" s="35">
        <f>'1.5'!C61</f>
        <v>0</v>
      </c>
      <c r="L60" s="206"/>
    </row>
    <row r="61" spans="1:12" ht="15.75" customHeight="1">
      <c r="A61" s="49" t="s">
        <v>52</v>
      </c>
      <c r="B61" s="50" t="str">
        <f t="shared" si="1"/>
        <v>74-81</v>
      </c>
      <c r="C61" s="50" t="str">
        <f t="shared" si="11"/>
        <v>12-13</v>
      </c>
      <c r="D61" s="51">
        <f t="shared" si="10"/>
        <v>50</v>
      </c>
      <c r="E61" s="51">
        <f>12</f>
        <v>12</v>
      </c>
      <c r="F61" s="51">
        <f t="shared" si="3"/>
        <v>6</v>
      </c>
      <c r="G61" s="52">
        <f>'1.1'!G61</f>
        <v>2</v>
      </c>
      <c r="H61" s="35">
        <f>'1.2'!C63</f>
        <v>2</v>
      </c>
      <c r="I61" s="35">
        <f>'1.3'!C61</f>
        <v>0</v>
      </c>
      <c r="J61" s="35">
        <f>'1.4'!C61</f>
        <v>2</v>
      </c>
      <c r="K61" s="35">
        <f>'1.5'!C62</f>
        <v>0</v>
      </c>
      <c r="L61" s="206"/>
    </row>
    <row r="62" spans="1:12" ht="15.75" customHeight="1">
      <c r="A62" s="49" t="s">
        <v>53</v>
      </c>
      <c r="B62" s="50" t="str">
        <f t="shared" si="1"/>
        <v>44-49</v>
      </c>
      <c r="C62" s="50" t="str">
        <f t="shared" si="11"/>
        <v>8</v>
      </c>
      <c r="D62" s="51">
        <f t="shared" si="10"/>
        <v>75</v>
      </c>
      <c r="E62" s="51">
        <f>12</f>
        <v>12</v>
      </c>
      <c r="F62" s="51">
        <f t="shared" si="3"/>
        <v>9</v>
      </c>
      <c r="G62" s="52">
        <f>'1.1'!G62</f>
        <v>4</v>
      </c>
      <c r="H62" s="35">
        <f>'1.2'!C64</f>
        <v>0</v>
      </c>
      <c r="I62" s="35">
        <f>'1.3'!C62</f>
        <v>2</v>
      </c>
      <c r="J62" s="35">
        <f>'1.4'!C62</f>
        <v>2</v>
      </c>
      <c r="K62" s="35">
        <f>'1.5'!C63</f>
        <v>1</v>
      </c>
      <c r="L62" s="206"/>
    </row>
    <row r="63" spans="1:12" ht="15.75" customHeight="1">
      <c r="A63" s="49" t="s">
        <v>54</v>
      </c>
      <c r="B63" s="50" t="str">
        <f t="shared" si="1"/>
        <v>2-8</v>
      </c>
      <c r="C63" s="50" t="str">
        <f t="shared" si="11"/>
        <v>1-2</v>
      </c>
      <c r="D63" s="51">
        <f t="shared" si="10"/>
        <v>100</v>
      </c>
      <c r="E63" s="51">
        <f>12</f>
        <v>12</v>
      </c>
      <c r="F63" s="51">
        <f t="shared" si="3"/>
        <v>12</v>
      </c>
      <c r="G63" s="52">
        <f>'1.1'!G63</f>
        <v>4</v>
      </c>
      <c r="H63" s="35">
        <f>'1.2'!C65</f>
        <v>2</v>
      </c>
      <c r="I63" s="35">
        <f>'1.3'!C63</f>
        <v>2</v>
      </c>
      <c r="J63" s="35">
        <f>'1.4'!C63</f>
        <v>2</v>
      </c>
      <c r="K63" s="35">
        <f>'1.5'!C64</f>
        <v>2</v>
      </c>
      <c r="L63" s="206"/>
    </row>
    <row r="64" spans="1:12" ht="15.75" customHeight="1">
      <c r="A64" s="49" t="s">
        <v>55</v>
      </c>
      <c r="B64" s="50" t="str">
        <f t="shared" si="1"/>
        <v>2-8</v>
      </c>
      <c r="C64" s="50" t="str">
        <f t="shared" si="11"/>
        <v>1-2</v>
      </c>
      <c r="D64" s="51">
        <f t="shared" si="10"/>
        <v>100</v>
      </c>
      <c r="E64" s="51">
        <f>12</f>
        <v>12</v>
      </c>
      <c r="F64" s="51">
        <f t="shared" si="3"/>
        <v>12</v>
      </c>
      <c r="G64" s="52">
        <f>'1.1'!G64</f>
        <v>4</v>
      </c>
      <c r="H64" s="35">
        <f>'1.2'!C66</f>
        <v>2</v>
      </c>
      <c r="I64" s="35">
        <f>'1.3'!C64</f>
        <v>2</v>
      </c>
      <c r="J64" s="35">
        <f>'1.4'!C64</f>
        <v>2</v>
      </c>
      <c r="K64" s="35">
        <f>'1.5'!C65</f>
        <v>2</v>
      </c>
      <c r="L64" s="206"/>
    </row>
    <row r="65" spans="1:12" ht="15.75" customHeight="1">
      <c r="A65" s="49" t="s">
        <v>56</v>
      </c>
      <c r="B65" s="50" t="str">
        <f t="shared" si="1"/>
        <v>17-42</v>
      </c>
      <c r="C65" s="50" t="str">
        <f t="shared" si="11"/>
        <v>4-7</v>
      </c>
      <c r="D65" s="51">
        <f t="shared" si="10"/>
        <v>83.33333333333334</v>
      </c>
      <c r="E65" s="51">
        <f>12</f>
        <v>12</v>
      </c>
      <c r="F65" s="51">
        <f t="shared" si="3"/>
        <v>10</v>
      </c>
      <c r="G65" s="52">
        <f>'1.1'!G65</f>
        <v>4</v>
      </c>
      <c r="H65" s="35">
        <f>'1.2'!C67</f>
        <v>2</v>
      </c>
      <c r="I65" s="35">
        <f>'1.3'!C65</f>
        <v>2</v>
      </c>
      <c r="J65" s="35">
        <f>'1.4'!C65</f>
        <v>2</v>
      </c>
      <c r="K65" s="35">
        <f>'1.5'!C66</f>
        <v>0</v>
      </c>
      <c r="L65" s="206"/>
    </row>
    <row r="66" spans="1:12" ht="15.75" customHeight="1">
      <c r="A66" s="49" t="s">
        <v>57</v>
      </c>
      <c r="B66" s="50" t="str">
        <f t="shared" si="1"/>
        <v>83-85</v>
      </c>
      <c r="C66" s="50" t="str">
        <f t="shared" si="11"/>
        <v>14</v>
      </c>
      <c r="D66" s="51">
        <f t="shared" si="10"/>
        <v>33.33333333333333</v>
      </c>
      <c r="E66" s="51">
        <f>12</f>
        <v>12</v>
      </c>
      <c r="F66" s="51">
        <f t="shared" si="3"/>
        <v>4</v>
      </c>
      <c r="G66" s="52">
        <f>'1.1'!G66</f>
        <v>2</v>
      </c>
      <c r="H66" s="35">
        <f>'1.2'!C68</f>
        <v>0</v>
      </c>
      <c r="I66" s="35">
        <f>'1.3'!C66</f>
        <v>0</v>
      </c>
      <c r="J66" s="35">
        <f>'1.4'!C66</f>
        <v>2</v>
      </c>
      <c r="K66" s="35">
        <f>'1.5'!C67</f>
        <v>0</v>
      </c>
      <c r="L66" s="206"/>
    </row>
    <row r="67" spans="1:12" ht="15.75" customHeight="1">
      <c r="A67" s="49" t="s">
        <v>58</v>
      </c>
      <c r="B67" s="50" t="str">
        <f t="shared" si="1"/>
        <v>50-70</v>
      </c>
      <c r="C67" s="50" t="str">
        <f t="shared" si="11"/>
        <v>9-10</v>
      </c>
      <c r="D67" s="51">
        <f t="shared" si="10"/>
        <v>66.66666666666666</v>
      </c>
      <c r="E67" s="51">
        <f>12</f>
        <v>12</v>
      </c>
      <c r="F67" s="51">
        <f t="shared" si="3"/>
        <v>8</v>
      </c>
      <c r="G67" s="52">
        <f>'1.1'!G67</f>
        <v>4</v>
      </c>
      <c r="H67" s="35">
        <f>'1.2'!C69</f>
        <v>0</v>
      </c>
      <c r="I67" s="35">
        <f>'1.3'!C67</f>
        <v>2</v>
      </c>
      <c r="J67" s="35">
        <f>'1.4'!C67</f>
        <v>2</v>
      </c>
      <c r="K67" s="35">
        <f>'1.5'!C68</f>
        <v>0</v>
      </c>
      <c r="L67" s="206"/>
    </row>
    <row r="68" spans="1:12" ht="15.75" customHeight="1">
      <c r="A68" s="49" t="s">
        <v>59</v>
      </c>
      <c r="B68" s="50" t="str">
        <f t="shared" si="1"/>
        <v>71-73</v>
      </c>
      <c r="C68" s="50" t="str">
        <f t="shared" si="11"/>
        <v>11</v>
      </c>
      <c r="D68" s="51">
        <f t="shared" si="10"/>
        <v>58.333333333333336</v>
      </c>
      <c r="E68" s="51">
        <f>12</f>
        <v>12</v>
      </c>
      <c r="F68" s="51">
        <f t="shared" si="3"/>
        <v>7</v>
      </c>
      <c r="G68" s="52">
        <f>'1.1'!G68</f>
        <v>2</v>
      </c>
      <c r="H68" s="35">
        <f>'1.2'!C70</f>
        <v>0</v>
      </c>
      <c r="I68" s="35">
        <f>'1.3'!C68</f>
        <v>2</v>
      </c>
      <c r="J68" s="35">
        <f>'1.4'!C68</f>
        <v>2</v>
      </c>
      <c r="K68" s="35">
        <f>'1.5'!C69</f>
        <v>1</v>
      </c>
      <c r="L68" s="206"/>
    </row>
    <row r="69" spans="1:12" ht="15.75" customHeight="1">
      <c r="A69" s="196" t="s">
        <v>60</v>
      </c>
      <c r="B69" s="199"/>
      <c r="C69" s="200"/>
      <c r="D69" s="201"/>
      <c r="E69" s="201"/>
      <c r="F69" s="201"/>
      <c r="G69" s="202"/>
      <c r="H69" s="203"/>
      <c r="I69" s="203"/>
      <c r="J69" s="203"/>
      <c r="K69" s="203"/>
      <c r="L69" s="205"/>
    </row>
    <row r="70" spans="1:12" ht="15.75" customHeight="1">
      <c r="A70" s="49" t="s">
        <v>61</v>
      </c>
      <c r="B70" s="50" t="str">
        <f t="shared" si="1"/>
        <v>74-81</v>
      </c>
      <c r="C70" s="50" t="str">
        <f aca="true" t="shared" si="12" ref="C70:C75">RANK(D70,$D$70:$D$75)&amp;IF(COUNTIF($D$70:$D$75,D70)&gt;1,"-"&amp;RANK(D70,$D$70:$D$75)+COUNTIF($D$70:$D$75,D70)-1,"")</f>
        <v>5</v>
      </c>
      <c r="D70" s="51">
        <f aca="true" t="shared" si="13" ref="D70:D75">F70/E70*100</f>
        <v>50</v>
      </c>
      <c r="E70" s="51">
        <f>12</f>
        <v>12</v>
      </c>
      <c r="F70" s="51">
        <f t="shared" si="3"/>
        <v>6</v>
      </c>
      <c r="G70" s="52">
        <f>'1.1'!G70</f>
        <v>2</v>
      </c>
      <c r="H70" s="35">
        <f>'1.2'!C72</f>
        <v>0</v>
      </c>
      <c r="I70" s="35">
        <f>'1.3'!C70</f>
        <v>2</v>
      </c>
      <c r="J70" s="35">
        <f>'1.4'!C70</f>
        <v>2</v>
      </c>
      <c r="K70" s="35">
        <f>'1.5'!C71</f>
        <v>0</v>
      </c>
      <c r="L70" s="206"/>
    </row>
    <row r="71" spans="1:12" ht="15.75" customHeight="1">
      <c r="A71" s="49" t="s">
        <v>62</v>
      </c>
      <c r="B71" s="50" t="str">
        <f t="shared" si="1"/>
        <v>82</v>
      </c>
      <c r="C71" s="50" t="str">
        <f t="shared" si="12"/>
        <v>6</v>
      </c>
      <c r="D71" s="51">
        <f t="shared" si="13"/>
        <v>41.66666666666667</v>
      </c>
      <c r="E71" s="51">
        <f>12</f>
        <v>12</v>
      </c>
      <c r="F71" s="51">
        <f t="shared" si="3"/>
        <v>5</v>
      </c>
      <c r="G71" s="52">
        <f>'1.1'!G71</f>
        <v>0</v>
      </c>
      <c r="H71" s="35">
        <f>'1.2'!C73</f>
        <v>2</v>
      </c>
      <c r="I71" s="35">
        <f>'1.3'!C71</f>
        <v>2</v>
      </c>
      <c r="J71" s="35">
        <f>'1.4'!C71</f>
        <v>0</v>
      </c>
      <c r="K71" s="35">
        <f>'1.5'!C72</f>
        <v>1</v>
      </c>
      <c r="L71" s="206"/>
    </row>
    <row r="72" spans="1:12" ht="15.75" customHeight="1">
      <c r="A72" s="49" t="s">
        <v>63</v>
      </c>
      <c r="B72" s="50" t="str">
        <f aca="true" t="shared" si="14" ref="B72:B98">RANK(D72,$D$7:$D$98)&amp;IF(COUNTIF($D$7:$D$98,D72)&gt;1,"-"&amp;RANK(D72,$D$7:$D$98)+COUNTIF($D$7:$D$98,D72)-1,"")</f>
        <v>17-42</v>
      </c>
      <c r="C72" s="50" t="str">
        <f t="shared" si="12"/>
        <v>2-3</v>
      </c>
      <c r="D72" s="51">
        <f t="shared" si="13"/>
        <v>83.33333333333334</v>
      </c>
      <c r="E72" s="51">
        <f>12</f>
        <v>12</v>
      </c>
      <c r="F72" s="51">
        <f aca="true" t="shared" si="15" ref="F72:F98">SUM(G72:L72)</f>
        <v>10</v>
      </c>
      <c r="G72" s="52">
        <f>'1.1'!G72</f>
        <v>4</v>
      </c>
      <c r="H72" s="35">
        <f>'1.2'!C74</f>
        <v>2</v>
      </c>
      <c r="I72" s="35">
        <f>'1.3'!C72</f>
        <v>2</v>
      </c>
      <c r="J72" s="35">
        <f>'1.4'!C72</f>
        <v>0</v>
      </c>
      <c r="K72" s="35">
        <f>'1.5'!C73</f>
        <v>2</v>
      </c>
      <c r="L72" s="206"/>
    </row>
    <row r="73" spans="1:12" ht="15.75" customHeight="1">
      <c r="A73" s="49" t="s">
        <v>64</v>
      </c>
      <c r="B73" s="50" t="str">
        <f t="shared" si="14"/>
        <v>50-70</v>
      </c>
      <c r="C73" s="50" t="str">
        <f t="shared" si="12"/>
        <v>4</v>
      </c>
      <c r="D73" s="51">
        <f t="shared" si="13"/>
        <v>66.66666666666666</v>
      </c>
      <c r="E73" s="51">
        <f>12</f>
        <v>12</v>
      </c>
      <c r="F73" s="51">
        <f t="shared" si="15"/>
        <v>8</v>
      </c>
      <c r="G73" s="52">
        <f>'1.1'!G73</f>
        <v>4</v>
      </c>
      <c r="H73" s="35">
        <f>'1.2'!C75</f>
        <v>0</v>
      </c>
      <c r="I73" s="35">
        <f>'1.3'!C73</f>
        <v>2</v>
      </c>
      <c r="J73" s="35">
        <f>'1.4'!C73</f>
        <v>2</v>
      </c>
      <c r="K73" s="35">
        <f>'1.5'!C74</f>
        <v>0</v>
      </c>
      <c r="L73" s="206"/>
    </row>
    <row r="74" spans="1:12" ht="15.75" customHeight="1">
      <c r="A74" s="53" t="s">
        <v>65</v>
      </c>
      <c r="B74" s="50" t="str">
        <f t="shared" si="14"/>
        <v>17-42</v>
      </c>
      <c r="C74" s="50" t="str">
        <f t="shared" si="12"/>
        <v>2-3</v>
      </c>
      <c r="D74" s="51">
        <f t="shared" si="13"/>
        <v>83.33333333333334</v>
      </c>
      <c r="E74" s="51">
        <f>12</f>
        <v>12</v>
      </c>
      <c r="F74" s="51">
        <f t="shared" si="15"/>
        <v>10</v>
      </c>
      <c r="G74" s="52">
        <f>'1.1'!G74</f>
        <v>4</v>
      </c>
      <c r="H74" s="35">
        <f>'1.2'!C76</f>
        <v>0</v>
      </c>
      <c r="I74" s="35">
        <f>'1.3'!C74</f>
        <v>2</v>
      </c>
      <c r="J74" s="35">
        <f>'1.4'!C74</f>
        <v>2</v>
      </c>
      <c r="K74" s="35">
        <f>'1.5'!C75</f>
        <v>2</v>
      </c>
      <c r="L74" s="206"/>
    </row>
    <row r="75" spans="1:12" ht="15.75" customHeight="1">
      <c r="A75" s="49" t="s">
        <v>66</v>
      </c>
      <c r="B75" s="50" t="str">
        <f t="shared" si="14"/>
        <v>9-16</v>
      </c>
      <c r="C75" s="50" t="str">
        <f t="shared" si="12"/>
        <v>1</v>
      </c>
      <c r="D75" s="51">
        <f t="shared" si="13"/>
        <v>91.66666666666666</v>
      </c>
      <c r="E75" s="51">
        <f>12</f>
        <v>12</v>
      </c>
      <c r="F75" s="51">
        <f t="shared" si="15"/>
        <v>11</v>
      </c>
      <c r="G75" s="52">
        <f>'1.1'!G75</f>
        <v>4</v>
      </c>
      <c r="H75" s="35">
        <f>'1.2'!C77</f>
        <v>2</v>
      </c>
      <c r="I75" s="35">
        <f>'1.3'!C75</f>
        <v>2</v>
      </c>
      <c r="J75" s="35">
        <f>'1.4'!C75</f>
        <v>2</v>
      </c>
      <c r="K75" s="35">
        <f>'1.5'!C76</f>
        <v>1</v>
      </c>
      <c r="L75" s="206"/>
    </row>
    <row r="76" spans="1:12" ht="15.75" customHeight="1">
      <c r="A76" s="196" t="s">
        <v>67</v>
      </c>
      <c r="B76" s="199"/>
      <c r="C76" s="200"/>
      <c r="D76" s="201"/>
      <c r="E76" s="201"/>
      <c r="F76" s="201"/>
      <c r="G76" s="202"/>
      <c r="H76" s="203"/>
      <c r="I76" s="203"/>
      <c r="J76" s="203"/>
      <c r="K76" s="203"/>
      <c r="L76" s="205"/>
    </row>
    <row r="77" spans="1:12" ht="15.75" customHeight="1">
      <c r="A77" s="49" t="s">
        <v>68</v>
      </c>
      <c r="B77" s="50" t="str">
        <f t="shared" si="14"/>
        <v>50-70</v>
      </c>
      <c r="C77" s="50" t="str">
        <f>RANK(D77,$D$77:$D$88)&amp;IF(COUNTIF($D$77:$D$88,D77)&gt;1,"-"&amp;RANK(D77,$D$77:$D$88)+COUNTIF($D$77:$D$88,D77)-1,"")</f>
        <v>7-10</v>
      </c>
      <c r="D77" s="51">
        <f aca="true" t="shared" si="16" ref="D77:D88">F77/E77*100</f>
        <v>66.66666666666666</v>
      </c>
      <c r="E77" s="51">
        <f>12</f>
        <v>12</v>
      </c>
      <c r="F77" s="51">
        <f t="shared" si="15"/>
        <v>8</v>
      </c>
      <c r="G77" s="52">
        <f>'1.1'!G77</f>
        <v>4</v>
      </c>
      <c r="H77" s="35">
        <f>'1.2'!C79</f>
        <v>0</v>
      </c>
      <c r="I77" s="35">
        <f>'1.3'!C77</f>
        <v>0</v>
      </c>
      <c r="J77" s="35">
        <f>'1.4'!C77</f>
        <v>2</v>
      </c>
      <c r="K77" s="35">
        <f>'1.5'!C78</f>
        <v>2</v>
      </c>
      <c r="L77" s="206"/>
    </row>
    <row r="78" spans="1:12" ht="15.75" customHeight="1">
      <c r="A78" s="49" t="s">
        <v>69</v>
      </c>
      <c r="B78" s="50" t="str">
        <f t="shared" si="14"/>
        <v>9-16</v>
      </c>
      <c r="C78" s="50" t="str">
        <f aca="true" t="shared" si="17" ref="C78:C88">RANK(D78,$D$77:$D$88)&amp;IF(COUNTIF($D$77:$D$88,D78)&gt;1,"-"&amp;RANK(D78,$D$77:$D$88)+COUNTIF($D$77:$D$88,D78)-1,"")</f>
        <v>1-2</v>
      </c>
      <c r="D78" s="51">
        <f t="shared" si="16"/>
        <v>91.66666666666666</v>
      </c>
      <c r="E78" s="51">
        <f>12</f>
        <v>12</v>
      </c>
      <c r="F78" s="51">
        <f t="shared" si="15"/>
        <v>11</v>
      </c>
      <c r="G78" s="52">
        <f>'1.1'!G78</f>
        <v>4</v>
      </c>
      <c r="H78" s="35">
        <f>'1.2'!C80</f>
        <v>2</v>
      </c>
      <c r="I78" s="35">
        <f>'1.3'!C78</f>
        <v>2</v>
      </c>
      <c r="J78" s="35">
        <f>'1.4'!C78</f>
        <v>2</v>
      </c>
      <c r="K78" s="35">
        <f>'1.5'!C79</f>
        <v>1</v>
      </c>
      <c r="L78" s="206"/>
    </row>
    <row r="79" spans="1:12" ht="15.75" customHeight="1">
      <c r="A79" s="49" t="s">
        <v>70</v>
      </c>
      <c r="B79" s="50" t="str">
        <f t="shared" si="14"/>
        <v>50-70</v>
      </c>
      <c r="C79" s="50" t="str">
        <f t="shared" si="17"/>
        <v>7-10</v>
      </c>
      <c r="D79" s="51">
        <f t="shared" si="16"/>
        <v>66.66666666666666</v>
      </c>
      <c r="E79" s="51">
        <f>12</f>
        <v>12</v>
      </c>
      <c r="F79" s="51">
        <f t="shared" si="15"/>
        <v>8</v>
      </c>
      <c r="G79" s="52">
        <f>'1.1'!G79</f>
        <v>2</v>
      </c>
      <c r="H79" s="35">
        <f>'1.2'!C81</f>
        <v>2</v>
      </c>
      <c r="I79" s="35">
        <f>'1.3'!C79</f>
        <v>2</v>
      </c>
      <c r="J79" s="35">
        <f>'1.4'!C79</f>
        <v>0</v>
      </c>
      <c r="K79" s="35">
        <f>'1.5'!C80</f>
        <v>2</v>
      </c>
      <c r="L79" s="206"/>
    </row>
    <row r="80" spans="1:12" ht="15.75" customHeight="1">
      <c r="A80" s="49" t="s">
        <v>71</v>
      </c>
      <c r="B80" s="50" t="str">
        <f t="shared" si="14"/>
        <v>17-42</v>
      </c>
      <c r="C80" s="50" t="str">
        <f t="shared" si="17"/>
        <v>3-6</v>
      </c>
      <c r="D80" s="51">
        <f t="shared" si="16"/>
        <v>83.33333333333334</v>
      </c>
      <c r="E80" s="51">
        <f>12</f>
        <v>12</v>
      </c>
      <c r="F80" s="51">
        <f t="shared" si="15"/>
        <v>10</v>
      </c>
      <c r="G80" s="52">
        <f>'1.1'!G80</f>
        <v>4</v>
      </c>
      <c r="H80" s="35">
        <f>'1.2'!C82</f>
        <v>2</v>
      </c>
      <c r="I80" s="35">
        <f>'1.3'!C80</f>
        <v>2</v>
      </c>
      <c r="J80" s="35">
        <f>'1.4'!C80</f>
        <v>2</v>
      </c>
      <c r="K80" s="35">
        <f>'1.5'!C81</f>
        <v>0</v>
      </c>
      <c r="L80" s="206"/>
    </row>
    <row r="81" spans="1:12" ht="15.75" customHeight="1">
      <c r="A81" s="49" t="s">
        <v>72</v>
      </c>
      <c r="B81" s="50" t="str">
        <f t="shared" si="14"/>
        <v>50-70</v>
      </c>
      <c r="C81" s="50" t="str">
        <f t="shared" si="17"/>
        <v>7-10</v>
      </c>
      <c r="D81" s="51">
        <f t="shared" si="16"/>
        <v>66.66666666666666</v>
      </c>
      <c r="E81" s="51">
        <f>12</f>
        <v>12</v>
      </c>
      <c r="F81" s="51">
        <f t="shared" si="15"/>
        <v>8</v>
      </c>
      <c r="G81" s="52">
        <f>'1.1'!G81</f>
        <v>4</v>
      </c>
      <c r="H81" s="35">
        <f>'1.2'!C83</f>
        <v>0</v>
      </c>
      <c r="I81" s="35">
        <f>'1.3'!C81</f>
        <v>2</v>
      </c>
      <c r="J81" s="35">
        <f>'1.4'!C81</f>
        <v>2</v>
      </c>
      <c r="K81" s="35">
        <f>'1.5'!C82</f>
        <v>0</v>
      </c>
      <c r="L81" s="206"/>
    </row>
    <row r="82" spans="1:12" ht="15.75" customHeight="1">
      <c r="A82" s="49" t="s">
        <v>73</v>
      </c>
      <c r="B82" s="50" t="str">
        <f t="shared" si="14"/>
        <v>50-70</v>
      </c>
      <c r="C82" s="50" t="str">
        <f t="shared" si="17"/>
        <v>7-10</v>
      </c>
      <c r="D82" s="51">
        <f t="shared" si="16"/>
        <v>66.66666666666666</v>
      </c>
      <c r="E82" s="51">
        <f>12</f>
        <v>12</v>
      </c>
      <c r="F82" s="51">
        <f t="shared" si="15"/>
        <v>8</v>
      </c>
      <c r="G82" s="52">
        <f>'1.1'!G82</f>
        <v>4</v>
      </c>
      <c r="H82" s="35">
        <f>'1.2'!C84</f>
        <v>0</v>
      </c>
      <c r="I82" s="35">
        <f>'1.3'!C82</f>
        <v>2</v>
      </c>
      <c r="J82" s="35">
        <f>'1.4'!C82</f>
        <v>2</v>
      </c>
      <c r="K82" s="35">
        <f>'1.5'!C83</f>
        <v>0</v>
      </c>
      <c r="L82" s="206"/>
    </row>
    <row r="83" spans="1:12" ht="15.75" customHeight="1">
      <c r="A83" s="49" t="s">
        <v>74</v>
      </c>
      <c r="B83" s="50" t="str">
        <f t="shared" si="14"/>
        <v>17-42</v>
      </c>
      <c r="C83" s="50" t="str">
        <f t="shared" si="17"/>
        <v>3-6</v>
      </c>
      <c r="D83" s="51">
        <f t="shared" si="16"/>
        <v>83.33333333333334</v>
      </c>
      <c r="E83" s="51">
        <f>12</f>
        <v>12</v>
      </c>
      <c r="F83" s="51">
        <f t="shared" si="15"/>
        <v>10</v>
      </c>
      <c r="G83" s="52">
        <f>'1.1'!G83</f>
        <v>4</v>
      </c>
      <c r="H83" s="35">
        <f>'1.2'!C85</f>
        <v>2</v>
      </c>
      <c r="I83" s="35">
        <f>'1.3'!C83</f>
        <v>2</v>
      </c>
      <c r="J83" s="35">
        <f>'1.4'!C83</f>
        <v>2</v>
      </c>
      <c r="K83" s="35">
        <f>'1.5'!C84</f>
        <v>0</v>
      </c>
      <c r="L83" s="206"/>
    </row>
    <row r="84" spans="1:12" ht="15.75" customHeight="1">
      <c r="A84" s="49" t="s">
        <v>75</v>
      </c>
      <c r="B84" s="50" t="str">
        <f t="shared" si="14"/>
        <v>17-42</v>
      </c>
      <c r="C84" s="50" t="str">
        <f t="shared" si="17"/>
        <v>3-6</v>
      </c>
      <c r="D84" s="51">
        <f t="shared" si="16"/>
        <v>83.33333333333334</v>
      </c>
      <c r="E84" s="51">
        <f>12</f>
        <v>12</v>
      </c>
      <c r="F84" s="51">
        <f t="shared" si="15"/>
        <v>10</v>
      </c>
      <c r="G84" s="52">
        <f>'1.1'!G84</f>
        <v>4</v>
      </c>
      <c r="H84" s="35">
        <f>'1.2'!C86</f>
        <v>2</v>
      </c>
      <c r="I84" s="35">
        <f>'1.3'!C84</f>
        <v>2</v>
      </c>
      <c r="J84" s="35">
        <f>'1.4'!C84</f>
        <v>2</v>
      </c>
      <c r="K84" s="35">
        <f>'1.5'!C85</f>
        <v>0</v>
      </c>
      <c r="L84" s="206"/>
    </row>
    <row r="85" spans="1:12" ht="15.75" customHeight="1">
      <c r="A85" s="49" t="s">
        <v>76</v>
      </c>
      <c r="B85" s="50" t="str">
        <f t="shared" si="14"/>
        <v>74-81</v>
      </c>
      <c r="C85" s="50" t="str">
        <f t="shared" si="17"/>
        <v>11</v>
      </c>
      <c r="D85" s="51">
        <f t="shared" si="16"/>
        <v>50</v>
      </c>
      <c r="E85" s="51">
        <f>12</f>
        <v>12</v>
      </c>
      <c r="F85" s="51">
        <f t="shared" si="15"/>
        <v>6</v>
      </c>
      <c r="G85" s="52">
        <f>'1.1'!G85</f>
        <v>2</v>
      </c>
      <c r="H85" s="35">
        <f>'1.2'!C87</f>
        <v>0</v>
      </c>
      <c r="I85" s="35">
        <f>'1.3'!C85</f>
        <v>2</v>
      </c>
      <c r="J85" s="35">
        <f>'1.4'!C85</f>
        <v>2</v>
      </c>
      <c r="K85" s="35">
        <f>'1.5'!C86</f>
        <v>0</v>
      </c>
      <c r="L85" s="206"/>
    </row>
    <row r="86" spans="1:12" ht="15.75" customHeight="1">
      <c r="A86" s="49" t="s">
        <v>77</v>
      </c>
      <c r="B86" s="50" t="str">
        <f t="shared" si="14"/>
        <v>9-16</v>
      </c>
      <c r="C86" s="50" t="str">
        <f t="shared" si="17"/>
        <v>1-2</v>
      </c>
      <c r="D86" s="51">
        <f t="shared" si="16"/>
        <v>91.66666666666666</v>
      </c>
      <c r="E86" s="51">
        <f>12</f>
        <v>12</v>
      </c>
      <c r="F86" s="51">
        <f t="shared" si="15"/>
        <v>11</v>
      </c>
      <c r="G86" s="52">
        <f>'1.1'!G86</f>
        <v>4</v>
      </c>
      <c r="H86" s="35">
        <f>'1.2'!C88</f>
        <v>0</v>
      </c>
      <c r="I86" s="35">
        <f>'1.3'!C86</f>
        <v>2</v>
      </c>
      <c r="J86" s="35">
        <f>'1.4'!C86</f>
        <v>2</v>
      </c>
      <c r="K86" s="35">
        <f>'1.5'!C87</f>
        <v>2</v>
      </c>
      <c r="L86" s="206">
        <v>1</v>
      </c>
    </row>
    <row r="87" spans="1:12" ht="15.75" customHeight="1">
      <c r="A87" s="49" t="s">
        <v>78</v>
      </c>
      <c r="B87" s="50" t="str">
        <f t="shared" si="14"/>
        <v>17-42</v>
      </c>
      <c r="C87" s="50" t="str">
        <f t="shared" si="17"/>
        <v>3-6</v>
      </c>
      <c r="D87" s="51">
        <f t="shared" si="16"/>
        <v>83.33333333333334</v>
      </c>
      <c r="E87" s="51">
        <f>12</f>
        <v>12</v>
      </c>
      <c r="F87" s="51">
        <f t="shared" si="15"/>
        <v>10</v>
      </c>
      <c r="G87" s="52">
        <f>'1.1'!G87</f>
        <v>4</v>
      </c>
      <c r="H87" s="35">
        <f>'1.2'!C89</f>
        <v>2</v>
      </c>
      <c r="I87" s="35">
        <f>'1.3'!C87</f>
        <v>2</v>
      </c>
      <c r="J87" s="35">
        <f>'1.4'!C87</f>
        <v>2</v>
      </c>
      <c r="K87" s="35">
        <f>'1.5'!C88</f>
        <v>0</v>
      </c>
      <c r="L87" s="206"/>
    </row>
    <row r="88" spans="1:12" ht="15.75" customHeight="1">
      <c r="A88" s="49" t="s">
        <v>79</v>
      </c>
      <c r="B88" s="50" t="str">
        <f t="shared" si="14"/>
        <v>83-85</v>
      </c>
      <c r="C88" s="50" t="str">
        <f t="shared" si="17"/>
        <v>12</v>
      </c>
      <c r="D88" s="51">
        <f t="shared" si="16"/>
        <v>33.33333333333333</v>
      </c>
      <c r="E88" s="51">
        <f>12</f>
        <v>12</v>
      </c>
      <c r="F88" s="51">
        <f t="shared" si="15"/>
        <v>4</v>
      </c>
      <c r="G88" s="52">
        <f>'1.1'!G88</f>
        <v>0</v>
      </c>
      <c r="H88" s="35">
        <f>'1.2'!C90</f>
        <v>0</v>
      </c>
      <c r="I88" s="35">
        <f>'1.3'!C88</f>
        <v>0</v>
      </c>
      <c r="J88" s="35">
        <f>'1.4'!C88</f>
        <v>2</v>
      </c>
      <c r="K88" s="35">
        <f>'1.5'!C89</f>
        <v>2</v>
      </c>
      <c r="L88" s="206"/>
    </row>
    <row r="89" spans="1:12" ht="15.75" customHeight="1">
      <c r="A89" s="196" t="s">
        <v>80</v>
      </c>
      <c r="B89" s="199"/>
      <c r="C89" s="200"/>
      <c r="D89" s="201"/>
      <c r="E89" s="201"/>
      <c r="F89" s="201"/>
      <c r="G89" s="202"/>
      <c r="H89" s="203"/>
      <c r="I89" s="203"/>
      <c r="J89" s="203"/>
      <c r="K89" s="203"/>
      <c r="L89" s="205"/>
    </row>
    <row r="90" spans="1:12" ht="15.75" customHeight="1">
      <c r="A90" s="49" t="s">
        <v>81</v>
      </c>
      <c r="B90" s="50" t="str">
        <f t="shared" si="14"/>
        <v>50-70</v>
      </c>
      <c r="C90" s="50" t="str">
        <f>RANK(D90,$D$90:$D$98)&amp;IF(COUNTIF($D$90:$D$98,D90)&gt;1,"-"&amp;RANK(D90,$D$90:$D$98)+COUNTIF($D$90:$D$98,D90)-1,"")</f>
        <v>6-7</v>
      </c>
      <c r="D90" s="51">
        <f aca="true" t="shared" si="18" ref="D90:D98">F90/E90*100</f>
        <v>66.66666666666666</v>
      </c>
      <c r="E90" s="51">
        <f>12</f>
        <v>12</v>
      </c>
      <c r="F90" s="51">
        <f t="shared" si="15"/>
        <v>8</v>
      </c>
      <c r="G90" s="52">
        <f>'1.1'!G90</f>
        <v>4</v>
      </c>
      <c r="H90" s="35">
        <f>'1.2'!C92</f>
        <v>2</v>
      </c>
      <c r="I90" s="35">
        <f>'1.3'!C90</f>
        <v>2</v>
      </c>
      <c r="J90" s="35">
        <f>'1.4'!C90</f>
        <v>0</v>
      </c>
      <c r="K90" s="35">
        <f>'1.5'!C91</f>
        <v>0</v>
      </c>
      <c r="L90" s="206"/>
    </row>
    <row r="91" spans="1:12" ht="15.75" customHeight="1">
      <c r="A91" s="49" t="s">
        <v>82</v>
      </c>
      <c r="B91" s="50" t="str">
        <f t="shared" si="14"/>
        <v>44-49</v>
      </c>
      <c r="C91" s="50" t="str">
        <f aca="true" t="shared" si="19" ref="C91:C98">RANK(D91,$D$90:$D$98)&amp;IF(COUNTIF($D$90:$D$98,D91)&gt;1,"-"&amp;RANK(D91,$D$90:$D$98)+COUNTIF($D$90:$D$98,D91)-1,"")</f>
        <v>4-5</v>
      </c>
      <c r="D91" s="51">
        <f t="shared" si="18"/>
        <v>75</v>
      </c>
      <c r="E91" s="51">
        <f>12</f>
        <v>12</v>
      </c>
      <c r="F91" s="51">
        <f t="shared" si="15"/>
        <v>9</v>
      </c>
      <c r="G91" s="52">
        <f>'1.1'!G91</f>
        <v>4</v>
      </c>
      <c r="H91" s="35">
        <f>'1.2'!C93</f>
        <v>2</v>
      </c>
      <c r="I91" s="35">
        <f>'1.3'!C91</f>
        <v>2</v>
      </c>
      <c r="J91" s="35">
        <f>'1.4'!C91</f>
        <v>0</v>
      </c>
      <c r="K91" s="35">
        <f>'1.5'!C92</f>
        <v>1</v>
      </c>
      <c r="L91" s="206"/>
    </row>
    <row r="92" spans="1:12" ht="15.75" customHeight="1">
      <c r="A92" s="49" t="s">
        <v>83</v>
      </c>
      <c r="B92" s="50" t="str">
        <f t="shared" si="14"/>
        <v>17-42</v>
      </c>
      <c r="C92" s="50" t="str">
        <f t="shared" si="19"/>
        <v>2-3</v>
      </c>
      <c r="D92" s="51">
        <f t="shared" si="18"/>
        <v>83.33333333333334</v>
      </c>
      <c r="E92" s="51">
        <f>12</f>
        <v>12</v>
      </c>
      <c r="F92" s="51">
        <f t="shared" si="15"/>
        <v>10</v>
      </c>
      <c r="G92" s="52">
        <f>'1.1'!G92</f>
        <v>4</v>
      </c>
      <c r="H92" s="35">
        <f>'1.2'!C94</f>
        <v>2</v>
      </c>
      <c r="I92" s="35">
        <f>'1.3'!C92</f>
        <v>2</v>
      </c>
      <c r="J92" s="35">
        <f>'1.4'!C92</f>
        <v>2</v>
      </c>
      <c r="K92" s="35">
        <f>'1.5'!C93</f>
        <v>0</v>
      </c>
      <c r="L92" s="206"/>
    </row>
    <row r="93" spans="1:12" ht="15.75" customHeight="1">
      <c r="A93" s="49" t="s">
        <v>84</v>
      </c>
      <c r="B93" s="50" t="str">
        <f t="shared" si="14"/>
        <v>50-70</v>
      </c>
      <c r="C93" s="50" t="str">
        <f t="shared" si="19"/>
        <v>6-7</v>
      </c>
      <c r="D93" s="51">
        <f t="shared" si="18"/>
        <v>66.66666666666666</v>
      </c>
      <c r="E93" s="51">
        <f>12</f>
        <v>12</v>
      </c>
      <c r="F93" s="51">
        <f t="shared" si="15"/>
        <v>8</v>
      </c>
      <c r="G93" s="52">
        <f>'1.1'!G93</f>
        <v>2</v>
      </c>
      <c r="H93" s="35">
        <f>'1.2'!C95</f>
        <v>2</v>
      </c>
      <c r="I93" s="35">
        <f>'1.3'!C93</f>
        <v>2</v>
      </c>
      <c r="J93" s="35">
        <f>'1.4'!C93</f>
        <v>2</v>
      </c>
      <c r="K93" s="35">
        <f>'1.5'!C94</f>
        <v>0</v>
      </c>
      <c r="L93" s="206"/>
    </row>
    <row r="94" spans="1:12" ht="15.75" customHeight="1">
      <c r="A94" s="49" t="s">
        <v>85</v>
      </c>
      <c r="B94" s="50" t="str">
        <f t="shared" si="14"/>
        <v>74-81</v>
      </c>
      <c r="C94" s="50" t="str">
        <f t="shared" si="19"/>
        <v>9</v>
      </c>
      <c r="D94" s="51">
        <f t="shared" si="18"/>
        <v>50</v>
      </c>
      <c r="E94" s="51">
        <f>12</f>
        <v>12</v>
      </c>
      <c r="F94" s="51">
        <f t="shared" si="15"/>
        <v>6</v>
      </c>
      <c r="G94" s="52">
        <f>'1.1'!G94</f>
        <v>2</v>
      </c>
      <c r="H94" s="35">
        <f>'1.2'!C96</f>
        <v>2</v>
      </c>
      <c r="I94" s="35">
        <f>'1.3'!C94</f>
        <v>0</v>
      </c>
      <c r="J94" s="35">
        <f>'1.4'!C94</f>
        <v>2</v>
      </c>
      <c r="K94" s="35">
        <f>'1.5'!C95</f>
        <v>0</v>
      </c>
      <c r="L94" s="206"/>
    </row>
    <row r="95" spans="1:12" ht="15.75" customHeight="1">
      <c r="A95" s="49" t="s">
        <v>86</v>
      </c>
      <c r="B95" s="50" t="str">
        <f t="shared" si="14"/>
        <v>17-42</v>
      </c>
      <c r="C95" s="50" t="str">
        <f t="shared" si="19"/>
        <v>2-3</v>
      </c>
      <c r="D95" s="51">
        <f t="shared" si="18"/>
        <v>83.33333333333334</v>
      </c>
      <c r="E95" s="51">
        <f>12</f>
        <v>12</v>
      </c>
      <c r="F95" s="51">
        <f t="shared" si="15"/>
        <v>10</v>
      </c>
      <c r="G95" s="52">
        <f>'1.1'!G95</f>
        <v>4</v>
      </c>
      <c r="H95" s="35">
        <f>'1.2'!C97</f>
        <v>2</v>
      </c>
      <c r="I95" s="35">
        <f>'1.3'!C95</f>
        <v>2</v>
      </c>
      <c r="J95" s="35">
        <f>'1.4'!C95</f>
        <v>0</v>
      </c>
      <c r="K95" s="35">
        <f>'1.5'!C96</f>
        <v>2</v>
      </c>
      <c r="L95" s="206"/>
    </row>
    <row r="96" spans="1:12" ht="15.75" customHeight="1">
      <c r="A96" s="49" t="s">
        <v>87</v>
      </c>
      <c r="B96" s="50" t="str">
        <f t="shared" si="14"/>
        <v>1</v>
      </c>
      <c r="C96" s="50" t="str">
        <f t="shared" si="19"/>
        <v>1</v>
      </c>
      <c r="D96" s="51">
        <f t="shared" si="18"/>
        <v>108.33333333333333</v>
      </c>
      <c r="E96" s="51">
        <f>12</f>
        <v>12</v>
      </c>
      <c r="F96" s="51">
        <f t="shared" si="15"/>
        <v>13</v>
      </c>
      <c r="G96" s="52">
        <f>'1.1'!G96</f>
        <v>4</v>
      </c>
      <c r="H96" s="35">
        <f>'1.2'!C98</f>
        <v>2</v>
      </c>
      <c r="I96" s="35">
        <f>'1.3'!C96</f>
        <v>2</v>
      </c>
      <c r="J96" s="35">
        <f>'1.4'!C96</f>
        <v>2</v>
      </c>
      <c r="K96" s="35">
        <f>'1.5'!C97</f>
        <v>2</v>
      </c>
      <c r="L96" s="206">
        <v>1</v>
      </c>
    </row>
    <row r="97" spans="1:12" ht="15.75" customHeight="1">
      <c r="A97" s="49" t="s">
        <v>88</v>
      </c>
      <c r="B97" s="50" t="str">
        <f t="shared" si="14"/>
        <v>71-73</v>
      </c>
      <c r="C97" s="50" t="str">
        <f t="shared" si="19"/>
        <v>8</v>
      </c>
      <c r="D97" s="51">
        <f t="shared" si="18"/>
        <v>58.333333333333336</v>
      </c>
      <c r="E97" s="51">
        <f>12</f>
        <v>12</v>
      </c>
      <c r="F97" s="51">
        <f t="shared" si="15"/>
        <v>7</v>
      </c>
      <c r="G97" s="52">
        <f>'1.1'!G97</f>
        <v>1</v>
      </c>
      <c r="H97" s="35">
        <f>'1.2'!C99</f>
        <v>2</v>
      </c>
      <c r="I97" s="35">
        <f>'1.3'!C97</f>
        <v>2</v>
      </c>
      <c r="J97" s="35">
        <f>'1.4'!C97</f>
        <v>2</v>
      </c>
      <c r="K97" s="35">
        <f>'1.5'!C98</f>
        <v>0</v>
      </c>
      <c r="L97" s="206"/>
    </row>
    <row r="98" spans="1:12" ht="15.75" customHeight="1">
      <c r="A98" s="49" t="s">
        <v>89</v>
      </c>
      <c r="B98" s="50" t="str">
        <f t="shared" si="14"/>
        <v>44-49</v>
      </c>
      <c r="C98" s="50" t="str">
        <f t="shared" si="19"/>
        <v>4-5</v>
      </c>
      <c r="D98" s="51">
        <f t="shared" si="18"/>
        <v>75</v>
      </c>
      <c r="E98" s="51">
        <f>12</f>
        <v>12</v>
      </c>
      <c r="F98" s="51">
        <f t="shared" si="15"/>
        <v>9</v>
      </c>
      <c r="G98" s="52">
        <f>'1.1'!G98</f>
        <v>2</v>
      </c>
      <c r="H98" s="35">
        <f>'1.2'!C100</f>
        <v>2</v>
      </c>
      <c r="I98" s="35">
        <f>'1.3'!C98</f>
        <v>2</v>
      </c>
      <c r="J98" s="35">
        <f>'1.4'!C98</f>
        <v>2</v>
      </c>
      <c r="K98" s="35">
        <f>'1.5'!C99</f>
        <v>1</v>
      </c>
      <c r="L98" s="206"/>
    </row>
    <row r="99" ht="15">
      <c r="A99" s="228" t="s">
        <v>628</v>
      </c>
    </row>
    <row r="100" spans="5:12" ht="15">
      <c r="E100" s="229"/>
      <c r="F100" s="15"/>
      <c r="G100" s="15"/>
      <c r="H100" s="15"/>
      <c r="I100" s="15"/>
      <c r="J100" s="15"/>
      <c r="K100" s="15"/>
      <c r="L100" s="15"/>
    </row>
  </sheetData>
  <sheetProtection/>
  <autoFilter ref="A6:L98"/>
  <mergeCells count="1">
    <mergeCell ref="A1:L1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5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7109375" style="16" customWidth="1"/>
    <col min="2" max="2" width="168.00390625" style="0" customWidth="1"/>
    <col min="3" max="6" width="6.7109375" style="0" customWidth="1"/>
  </cols>
  <sheetData>
    <row r="1" spans="1:6" s="11" customFormat="1" ht="22.5" customHeight="1">
      <c r="A1" s="240" t="s">
        <v>363</v>
      </c>
      <c r="B1" s="241"/>
      <c r="C1" s="241"/>
      <c r="D1" s="241"/>
      <c r="E1" s="241"/>
      <c r="F1" s="241"/>
    </row>
    <row r="2" spans="1:6" ht="30" customHeight="1">
      <c r="A2" s="243" t="s">
        <v>337</v>
      </c>
      <c r="B2" s="242" t="s">
        <v>96</v>
      </c>
      <c r="C2" s="242" t="s">
        <v>97</v>
      </c>
      <c r="D2" s="242" t="s">
        <v>98</v>
      </c>
      <c r="E2" s="242"/>
      <c r="F2" s="242"/>
    </row>
    <row r="3" spans="1:6" ht="15">
      <c r="A3" s="243"/>
      <c r="B3" s="242"/>
      <c r="C3" s="242"/>
      <c r="D3" s="180" t="s">
        <v>123</v>
      </c>
      <c r="E3" s="180" t="s">
        <v>338</v>
      </c>
      <c r="F3" s="180" t="s">
        <v>339</v>
      </c>
    </row>
    <row r="4" spans="1:6" ht="15">
      <c r="A4" s="244">
        <v>1</v>
      </c>
      <c r="B4" s="181" t="s">
        <v>591</v>
      </c>
      <c r="C4" s="245">
        <v>12</v>
      </c>
      <c r="D4" s="245"/>
      <c r="E4" s="245"/>
      <c r="F4" s="245"/>
    </row>
    <row r="5" spans="1:6" ht="48">
      <c r="A5" s="244"/>
      <c r="B5" s="182" t="s">
        <v>340</v>
      </c>
      <c r="C5" s="245"/>
      <c r="D5" s="245"/>
      <c r="E5" s="245"/>
      <c r="F5" s="245"/>
    </row>
    <row r="6" spans="1:6" ht="24">
      <c r="A6" s="244"/>
      <c r="B6" s="183" t="s">
        <v>341</v>
      </c>
      <c r="C6" s="245"/>
      <c r="D6" s="245"/>
      <c r="E6" s="245"/>
      <c r="F6" s="245"/>
    </row>
    <row r="7" spans="1:6" ht="15">
      <c r="A7" s="243" t="s">
        <v>129</v>
      </c>
      <c r="B7" s="184" t="s">
        <v>342</v>
      </c>
      <c r="C7" s="242"/>
      <c r="D7" s="242"/>
      <c r="E7" s="242"/>
      <c r="F7" s="242"/>
    </row>
    <row r="8" spans="1:6" ht="24">
      <c r="A8" s="243"/>
      <c r="B8" s="182" t="s">
        <v>343</v>
      </c>
      <c r="C8" s="242"/>
      <c r="D8" s="242"/>
      <c r="E8" s="242"/>
      <c r="F8" s="242"/>
    </row>
    <row r="9" spans="1:6" ht="48">
      <c r="A9" s="243"/>
      <c r="B9" s="183" t="s">
        <v>344</v>
      </c>
      <c r="C9" s="242"/>
      <c r="D9" s="242"/>
      <c r="E9" s="242"/>
      <c r="F9" s="242"/>
    </row>
    <row r="10" spans="1:6" ht="15">
      <c r="A10" s="185"/>
      <c r="B10" s="186" t="s">
        <v>345</v>
      </c>
      <c r="C10" s="180">
        <v>4</v>
      </c>
      <c r="D10" s="180">
        <v>0.5</v>
      </c>
      <c r="E10" s="180">
        <v>0.5</v>
      </c>
      <c r="F10" s="180">
        <v>0.5</v>
      </c>
    </row>
    <row r="11" spans="1:6" ht="15">
      <c r="A11" s="185"/>
      <c r="B11" s="186" t="s">
        <v>346</v>
      </c>
      <c r="C11" s="180">
        <v>0</v>
      </c>
      <c r="D11" s="180"/>
      <c r="E11" s="180"/>
      <c r="F11" s="180"/>
    </row>
    <row r="12" spans="1:6" ht="15">
      <c r="A12" s="243" t="s">
        <v>130</v>
      </c>
      <c r="B12" s="184" t="s">
        <v>347</v>
      </c>
      <c r="C12" s="242"/>
      <c r="D12" s="242"/>
      <c r="E12" s="242"/>
      <c r="F12" s="242"/>
    </row>
    <row r="13" spans="1:6" ht="24">
      <c r="A13" s="243"/>
      <c r="B13" s="183" t="s">
        <v>348</v>
      </c>
      <c r="C13" s="242"/>
      <c r="D13" s="242"/>
      <c r="E13" s="242"/>
      <c r="F13" s="242"/>
    </row>
    <row r="14" spans="1:6" ht="15">
      <c r="A14" s="187"/>
      <c r="B14" s="186" t="s">
        <v>125</v>
      </c>
      <c r="C14" s="180">
        <v>2</v>
      </c>
      <c r="D14" s="180"/>
      <c r="E14" s="180"/>
      <c r="F14" s="180"/>
    </row>
    <row r="15" spans="1:6" ht="15">
      <c r="A15" s="187"/>
      <c r="B15" s="186" t="s">
        <v>124</v>
      </c>
      <c r="C15" s="180">
        <v>0</v>
      </c>
      <c r="D15" s="180"/>
      <c r="E15" s="180"/>
      <c r="F15" s="180"/>
    </row>
    <row r="16" spans="1:6" ht="18.75" customHeight="1">
      <c r="A16" s="243" t="s">
        <v>131</v>
      </c>
      <c r="B16" s="184" t="s">
        <v>349</v>
      </c>
      <c r="C16" s="242"/>
      <c r="D16" s="242"/>
      <c r="E16" s="242"/>
      <c r="F16" s="242"/>
    </row>
    <row r="17" spans="1:6" ht="36">
      <c r="A17" s="243"/>
      <c r="B17" s="183" t="s">
        <v>350</v>
      </c>
      <c r="C17" s="242"/>
      <c r="D17" s="242"/>
      <c r="E17" s="242"/>
      <c r="F17" s="242"/>
    </row>
    <row r="18" spans="1:6" ht="15">
      <c r="A18" s="185"/>
      <c r="B18" s="186" t="s">
        <v>125</v>
      </c>
      <c r="C18" s="180">
        <v>2</v>
      </c>
      <c r="D18" s="180"/>
      <c r="E18" s="180"/>
      <c r="F18" s="180"/>
    </row>
    <row r="19" spans="1:6" ht="15">
      <c r="A19" s="185"/>
      <c r="B19" s="186" t="s">
        <v>141</v>
      </c>
      <c r="C19" s="180">
        <v>0</v>
      </c>
      <c r="D19" s="180"/>
      <c r="E19" s="180"/>
      <c r="F19" s="180"/>
    </row>
    <row r="20" spans="1:6" ht="15">
      <c r="A20" s="243" t="s">
        <v>132</v>
      </c>
      <c r="B20" s="184" t="s">
        <v>351</v>
      </c>
      <c r="C20" s="242"/>
      <c r="D20" s="242"/>
      <c r="E20" s="242"/>
      <c r="F20" s="242"/>
    </row>
    <row r="21" spans="1:6" ht="24">
      <c r="A21" s="243"/>
      <c r="B21" s="183" t="s">
        <v>352</v>
      </c>
      <c r="C21" s="242"/>
      <c r="D21" s="242"/>
      <c r="E21" s="242"/>
      <c r="F21" s="242"/>
    </row>
    <row r="22" spans="1:6" ht="15">
      <c r="A22" s="185"/>
      <c r="B22" s="186" t="s">
        <v>126</v>
      </c>
      <c r="C22" s="180">
        <v>2</v>
      </c>
      <c r="D22" s="180"/>
      <c r="E22" s="180"/>
      <c r="F22" s="180"/>
    </row>
    <row r="23" spans="1:6" ht="15">
      <c r="A23" s="185"/>
      <c r="B23" s="186" t="s">
        <v>124</v>
      </c>
      <c r="C23" s="180">
        <v>0</v>
      </c>
      <c r="D23" s="180"/>
      <c r="E23" s="180"/>
      <c r="F23" s="180"/>
    </row>
    <row r="24" spans="1:6" ht="24">
      <c r="A24" s="243" t="s">
        <v>133</v>
      </c>
      <c r="B24" s="184" t="s">
        <v>353</v>
      </c>
      <c r="C24" s="242"/>
      <c r="D24" s="242"/>
      <c r="E24" s="242"/>
      <c r="F24" s="242"/>
    </row>
    <row r="25" spans="1:6" ht="24">
      <c r="A25" s="243"/>
      <c r="B25" s="182" t="s">
        <v>128</v>
      </c>
      <c r="C25" s="242"/>
      <c r="D25" s="242"/>
      <c r="E25" s="242"/>
      <c r="F25" s="242"/>
    </row>
    <row r="26" spans="1:6" ht="48">
      <c r="A26" s="243"/>
      <c r="B26" s="182" t="s">
        <v>354</v>
      </c>
      <c r="C26" s="242"/>
      <c r="D26" s="242"/>
      <c r="E26" s="242"/>
      <c r="F26" s="242"/>
    </row>
    <row r="27" spans="1:6" ht="15">
      <c r="A27" s="243"/>
      <c r="B27" s="182" t="s">
        <v>355</v>
      </c>
      <c r="C27" s="242"/>
      <c r="D27" s="242"/>
      <c r="E27" s="242"/>
      <c r="F27" s="242"/>
    </row>
    <row r="28" spans="1:6" ht="15">
      <c r="A28" s="243"/>
      <c r="B28" s="182" t="s">
        <v>356</v>
      </c>
      <c r="C28" s="242"/>
      <c r="D28" s="242"/>
      <c r="E28" s="242"/>
      <c r="F28" s="242"/>
    </row>
    <row r="29" spans="1:6" ht="15">
      <c r="A29" s="243"/>
      <c r="B29" s="182" t="s">
        <v>357</v>
      </c>
      <c r="C29" s="242"/>
      <c r="D29" s="242"/>
      <c r="E29" s="242"/>
      <c r="F29" s="242"/>
    </row>
    <row r="30" spans="1:6" ht="15">
      <c r="A30" s="243"/>
      <c r="B30" s="182" t="s">
        <v>358</v>
      </c>
      <c r="C30" s="242"/>
      <c r="D30" s="242"/>
      <c r="E30" s="242"/>
      <c r="F30" s="242"/>
    </row>
    <row r="31" spans="1:6" ht="36">
      <c r="A31" s="243"/>
      <c r="B31" s="182" t="s">
        <v>359</v>
      </c>
      <c r="C31" s="242"/>
      <c r="D31" s="242"/>
      <c r="E31" s="242"/>
      <c r="F31" s="242"/>
    </row>
    <row r="32" spans="1:6" ht="36">
      <c r="A32" s="243"/>
      <c r="B32" s="183" t="s">
        <v>360</v>
      </c>
      <c r="C32" s="242"/>
      <c r="D32" s="242"/>
      <c r="E32" s="242"/>
      <c r="F32" s="242"/>
    </row>
    <row r="33" spans="1:6" ht="15">
      <c r="A33" s="185"/>
      <c r="B33" s="186" t="s">
        <v>127</v>
      </c>
      <c r="C33" s="180">
        <v>2</v>
      </c>
      <c r="D33" s="180"/>
      <c r="E33" s="180">
        <v>0.5</v>
      </c>
      <c r="F33" s="180"/>
    </row>
    <row r="34" spans="1:6" ht="15">
      <c r="A34" s="185"/>
      <c r="B34" s="186" t="s">
        <v>361</v>
      </c>
      <c r="C34" s="180">
        <v>1</v>
      </c>
      <c r="D34" s="180"/>
      <c r="E34" s="180">
        <v>0.5</v>
      </c>
      <c r="F34" s="180"/>
    </row>
    <row r="35" spans="1:6" ht="15">
      <c r="A35" s="185"/>
      <c r="B35" s="186" t="s">
        <v>362</v>
      </c>
      <c r="C35" s="180">
        <v>0</v>
      </c>
      <c r="D35" s="180"/>
      <c r="E35" s="180"/>
      <c r="F35" s="180"/>
    </row>
  </sheetData>
  <sheetProtection/>
  <mergeCells count="35">
    <mergeCell ref="A24:A32"/>
    <mergeCell ref="C24:C32"/>
    <mergeCell ref="D24:D32"/>
    <mergeCell ref="E24:E32"/>
    <mergeCell ref="F24:F32"/>
    <mergeCell ref="A20:A21"/>
    <mergeCell ref="C20:C21"/>
    <mergeCell ref="A12:A13"/>
    <mergeCell ref="C12:C13"/>
    <mergeCell ref="D12:D13"/>
    <mergeCell ref="E12:E13"/>
    <mergeCell ref="F12:F13"/>
    <mergeCell ref="D16:D17"/>
    <mergeCell ref="E16:E17"/>
    <mergeCell ref="F16:F17"/>
    <mergeCell ref="A16:A17"/>
    <mergeCell ref="C16:C17"/>
    <mergeCell ref="D4:D6"/>
    <mergeCell ref="E4:E6"/>
    <mergeCell ref="F4:F6"/>
    <mergeCell ref="A7:A9"/>
    <mergeCell ref="C7:C9"/>
    <mergeCell ref="D7:D9"/>
    <mergeCell ref="E7:E9"/>
    <mergeCell ref="F7:F9"/>
    <mergeCell ref="A1:F1"/>
    <mergeCell ref="E20:E21"/>
    <mergeCell ref="F20:F21"/>
    <mergeCell ref="D20:D21"/>
    <mergeCell ref="A2:A3"/>
    <mergeCell ref="B2:B3"/>
    <mergeCell ref="C2:C3"/>
    <mergeCell ref="D2:F2"/>
    <mergeCell ref="A4:A6"/>
    <mergeCell ref="C4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B108" sqref="B108"/>
    </sheetView>
  </sheetViews>
  <sheetFormatPr defaultColWidth="8.8515625" defaultRowHeight="15"/>
  <cols>
    <col min="1" max="1" width="34.7109375" style="3" customWidth="1"/>
    <col min="2" max="2" width="32.00390625" style="87" customWidth="1"/>
    <col min="3" max="6" width="6.7109375" style="3" customWidth="1"/>
    <col min="7" max="7" width="7.7109375" style="5" customWidth="1"/>
    <col min="8" max="8" width="12.57421875" style="5" customWidth="1"/>
    <col min="9" max="9" width="12.7109375" style="5" customWidth="1"/>
    <col min="10" max="10" width="11.140625" style="5" customWidth="1"/>
    <col min="11" max="11" width="13.57421875" style="5" customWidth="1"/>
    <col min="12" max="12" width="20.7109375" style="5" customWidth="1"/>
    <col min="13" max="13" width="12.421875" style="5" customWidth="1"/>
    <col min="14" max="14" width="12.28125" style="5" customWidth="1"/>
    <col min="15" max="15" width="14.8515625" style="5" customWidth="1"/>
    <col min="16" max="16" width="20.7109375" style="5" customWidth="1"/>
    <col min="17" max="17" width="20.7109375" style="2" customWidth="1"/>
    <col min="18" max="18" width="7.57421875" style="40" customWidth="1"/>
    <col min="19" max="16384" width="8.8515625" style="40" customWidth="1"/>
  </cols>
  <sheetData>
    <row r="1" spans="1:17" s="1" customFormat="1" ht="34.5" customHeight="1">
      <c r="A1" s="255" t="s">
        <v>597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s="1" customFormat="1" ht="15" customHeight="1">
      <c r="A2" s="256" t="s">
        <v>598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78" customHeight="1">
      <c r="A3" s="258" t="s">
        <v>101</v>
      </c>
      <c r="B3" s="127" t="s">
        <v>502</v>
      </c>
      <c r="C3" s="260" t="s">
        <v>394</v>
      </c>
      <c r="D3" s="261"/>
      <c r="E3" s="261"/>
      <c r="F3" s="261"/>
      <c r="G3" s="262"/>
      <c r="H3" s="246" t="s">
        <v>395</v>
      </c>
      <c r="I3" s="246" t="s">
        <v>396</v>
      </c>
      <c r="J3" s="246" t="s">
        <v>508</v>
      </c>
      <c r="K3" s="246" t="s">
        <v>397</v>
      </c>
      <c r="L3" s="246" t="s">
        <v>398</v>
      </c>
      <c r="M3" s="246" t="s">
        <v>399</v>
      </c>
      <c r="N3" s="246" t="s">
        <v>400</v>
      </c>
      <c r="O3" s="246" t="s">
        <v>401</v>
      </c>
      <c r="P3" s="253" t="s">
        <v>402</v>
      </c>
      <c r="Q3" s="254"/>
    </row>
    <row r="4" spans="1:17" ht="31.5" customHeight="1">
      <c r="A4" s="259"/>
      <c r="B4" s="58" t="str">
        <f>'Методика (раздел 1)'!B10</f>
        <v>Да, размещен </v>
      </c>
      <c r="C4" s="246" t="s">
        <v>103</v>
      </c>
      <c r="D4" s="246" t="s">
        <v>405</v>
      </c>
      <c r="E4" s="246" t="s">
        <v>406</v>
      </c>
      <c r="F4" s="246" t="s">
        <v>407</v>
      </c>
      <c r="G4" s="248" t="s">
        <v>102</v>
      </c>
      <c r="H4" s="247"/>
      <c r="I4" s="252"/>
      <c r="J4" s="252"/>
      <c r="K4" s="252"/>
      <c r="L4" s="252"/>
      <c r="M4" s="252"/>
      <c r="N4" s="252"/>
      <c r="O4" s="252"/>
      <c r="P4" s="250" t="s">
        <v>403</v>
      </c>
      <c r="Q4" s="250" t="s">
        <v>404</v>
      </c>
    </row>
    <row r="5" spans="1:17" ht="31.5" customHeight="1">
      <c r="A5" s="259"/>
      <c r="B5" s="58" t="str">
        <f>'Методика (раздел 1)'!B11</f>
        <v>Нет, в установленные сроки не размещен</v>
      </c>
      <c r="C5" s="247"/>
      <c r="D5" s="247"/>
      <c r="E5" s="247"/>
      <c r="F5" s="247"/>
      <c r="G5" s="249"/>
      <c r="H5" s="247"/>
      <c r="I5" s="251"/>
      <c r="J5" s="252"/>
      <c r="K5" s="252"/>
      <c r="L5" s="252"/>
      <c r="M5" s="252"/>
      <c r="N5" s="252"/>
      <c r="O5" s="252"/>
      <c r="P5" s="251"/>
      <c r="Q5" s="251"/>
    </row>
    <row r="6" spans="1:17" s="13" customFormat="1" ht="15" customHeight="1">
      <c r="A6" s="59" t="s">
        <v>0</v>
      </c>
      <c r="B6" s="60"/>
      <c r="C6" s="61"/>
      <c r="D6" s="61"/>
      <c r="E6" s="61"/>
      <c r="F6" s="130"/>
      <c r="G6" s="131"/>
      <c r="H6" s="62"/>
      <c r="I6" s="62"/>
      <c r="J6" s="62"/>
      <c r="K6" s="62"/>
      <c r="L6" s="62"/>
      <c r="M6" s="62"/>
      <c r="N6" s="62"/>
      <c r="O6" s="62"/>
      <c r="P6" s="63"/>
      <c r="Q6" s="63"/>
    </row>
    <row r="7" spans="1:18" s="14" customFormat="1" ht="15" customHeight="1">
      <c r="A7" s="70" t="s">
        <v>1</v>
      </c>
      <c r="B7" s="64" t="s">
        <v>345</v>
      </c>
      <c r="C7" s="74">
        <f>IF(B7="Да, размещен ",4,0)</f>
        <v>4</v>
      </c>
      <c r="D7" s="74"/>
      <c r="E7" s="74">
        <v>0.5</v>
      </c>
      <c r="F7" s="74"/>
      <c r="G7" s="141">
        <f>C7*(1-D7)*(1-E7)*(1-F7)</f>
        <v>2</v>
      </c>
      <c r="H7" s="75">
        <v>42727</v>
      </c>
      <c r="I7" s="75">
        <v>42817</v>
      </c>
      <c r="J7" s="77" t="s">
        <v>408</v>
      </c>
      <c r="K7" s="77" t="s">
        <v>409</v>
      </c>
      <c r="L7" s="77" t="s">
        <v>410</v>
      </c>
      <c r="M7" s="77" t="s">
        <v>105</v>
      </c>
      <c r="N7" s="77" t="s">
        <v>411</v>
      </c>
      <c r="O7" s="76"/>
      <c r="P7" s="68" t="s">
        <v>412</v>
      </c>
      <c r="Q7" s="67" t="s">
        <v>106</v>
      </c>
      <c r="R7" s="117"/>
    </row>
    <row r="8" spans="1:18" s="13" customFormat="1" ht="15" customHeight="1">
      <c r="A8" s="70" t="s">
        <v>2</v>
      </c>
      <c r="B8" s="64" t="s">
        <v>345</v>
      </c>
      <c r="C8" s="74">
        <f aca="true" t="shared" si="0" ref="C8:C71">IF(B8="Да, размещен ",4,0)</f>
        <v>4</v>
      </c>
      <c r="D8" s="74"/>
      <c r="E8" s="74"/>
      <c r="F8" s="74"/>
      <c r="G8" s="141">
        <f aca="true" t="shared" si="1" ref="G8:G71">C8*(1-D8)*(1-E8)*(1-F8)</f>
        <v>4</v>
      </c>
      <c r="H8" s="75">
        <v>42725</v>
      </c>
      <c r="I8" s="75">
        <v>42815</v>
      </c>
      <c r="J8" s="75">
        <v>42726</v>
      </c>
      <c r="K8" s="77" t="s">
        <v>413</v>
      </c>
      <c r="L8" s="77" t="s">
        <v>414</v>
      </c>
      <c r="M8" s="77" t="s">
        <v>105</v>
      </c>
      <c r="N8" s="77" t="s">
        <v>411</v>
      </c>
      <c r="O8" s="76"/>
      <c r="P8" s="67" t="s">
        <v>415</v>
      </c>
      <c r="Q8" s="67" t="s">
        <v>106</v>
      </c>
      <c r="R8" s="118"/>
    </row>
    <row r="9" spans="1:18" s="69" customFormat="1" ht="15" customHeight="1">
      <c r="A9" s="70" t="s">
        <v>3</v>
      </c>
      <c r="B9" s="64" t="s">
        <v>345</v>
      </c>
      <c r="C9" s="74">
        <f t="shared" si="0"/>
        <v>4</v>
      </c>
      <c r="D9" s="74"/>
      <c r="E9" s="74"/>
      <c r="F9" s="74"/>
      <c r="G9" s="141">
        <f t="shared" si="1"/>
        <v>4</v>
      </c>
      <c r="H9" s="75">
        <v>42732</v>
      </c>
      <c r="I9" s="75">
        <v>42822</v>
      </c>
      <c r="J9" s="75">
        <v>42725</v>
      </c>
      <c r="K9" s="77" t="s">
        <v>413</v>
      </c>
      <c r="L9" s="77" t="s">
        <v>414</v>
      </c>
      <c r="M9" s="77" t="s">
        <v>105</v>
      </c>
      <c r="N9" s="77" t="s">
        <v>411</v>
      </c>
      <c r="O9" s="76"/>
      <c r="P9" s="67" t="s">
        <v>416</v>
      </c>
      <c r="Q9" s="67" t="s">
        <v>106</v>
      </c>
      <c r="R9" s="119"/>
    </row>
    <row r="10" spans="1:18" s="14" customFormat="1" ht="15" customHeight="1">
      <c r="A10" s="70" t="s">
        <v>4</v>
      </c>
      <c r="B10" s="64" t="s">
        <v>345</v>
      </c>
      <c r="C10" s="74">
        <f t="shared" si="0"/>
        <v>4</v>
      </c>
      <c r="D10" s="74"/>
      <c r="E10" s="74"/>
      <c r="F10" s="74"/>
      <c r="G10" s="141">
        <f t="shared" si="1"/>
        <v>4</v>
      </c>
      <c r="H10" s="75">
        <v>42727</v>
      </c>
      <c r="I10" s="75">
        <v>42817</v>
      </c>
      <c r="J10" s="75">
        <v>42734</v>
      </c>
      <c r="K10" s="77" t="s">
        <v>409</v>
      </c>
      <c r="L10" s="77" t="s">
        <v>417</v>
      </c>
      <c r="M10" s="77" t="s">
        <v>105</v>
      </c>
      <c r="N10" s="77" t="s">
        <v>418</v>
      </c>
      <c r="O10" s="76"/>
      <c r="P10" s="67" t="s">
        <v>419</v>
      </c>
      <c r="Q10" s="67" t="s">
        <v>106</v>
      </c>
      <c r="R10" s="117"/>
    </row>
    <row r="11" spans="1:18" s="12" customFormat="1" ht="15" customHeight="1">
      <c r="A11" s="70" t="s">
        <v>5</v>
      </c>
      <c r="B11" s="64" t="s">
        <v>345</v>
      </c>
      <c r="C11" s="74">
        <f t="shared" si="0"/>
        <v>4</v>
      </c>
      <c r="D11" s="74"/>
      <c r="E11" s="74"/>
      <c r="F11" s="74"/>
      <c r="G11" s="141">
        <f t="shared" si="1"/>
        <v>4</v>
      </c>
      <c r="H11" s="75">
        <v>42711</v>
      </c>
      <c r="I11" s="75">
        <v>42801</v>
      </c>
      <c r="J11" s="75">
        <v>42724</v>
      </c>
      <c r="K11" s="77" t="s">
        <v>409</v>
      </c>
      <c r="L11" s="77" t="s">
        <v>417</v>
      </c>
      <c r="M11" s="77" t="s">
        <v>105</v>
      </c>
      <c r="N11" s="77" t="s">
        <v>418</v>
      </c>
      <c r="O11" s="76"/>
      <c r="P11" s="67" t="s">
        <v>420</v>
      </c>
      <c r="Q11" s="67" t="s">
        <v>106</v>
      </c>
      <c r="R11" s="120"/>
    </row>
    <row r="12" spans="1:18" s="13" customFormat="1" ht="15" customHeight="1">
      <c r="A12" s="70" t="s">
        <v>625</v>
      </c>
      <c r="B12" s="64" t="s">
        <v>345</v>
      </c>
      <c r="C12" s="74">
        <f t="shared" si="0"/>
        <v>4</v>
      </c>
      <c r="D12" s="74"/>
      <c r="E12" s="74"/>
      <c r="F12" s="74"/>
      <c r="G12" s="141">
        <f t="shared" si="1"/>
        <v>4</v>
      </c>
      <c r="H12" s="142">
        <v>42719</v>
      </c>
      <c r="I12" s="142">
        <v>42809</v>
      </c>
      <c r="J12" s="75">
        <v>42730</v>
      </c>
      <c r="K12" s="143" t="s">
        <v>413</v>
      </c>
      <c r="L12" s="144" t="s">
        <v>429</v>
      </c>
      <c r="M12" s="143" t="s">
        <v>105</v>
      </c>
      <c r="N12" s="143" t="s">
        <v>421</v>
      </c>
      <c r="O12" s="144"/>
      <c r="P12" s="133" t="s">
        <v>422</v>
      </c>
      <c r="Q12" s="67" t="s">
        <v>106</v>
      </c>
      <c r="R12" s="118"/>
    </row>
    <row r="13" spans="1:18" s="14" customFormat="1" ht="15" customHeight="1">
      <c r="A13" s="70" t="s">
        <v>7</v>
      </c>
      <c r="B13" s="64" t="s">
        <v>345</v>
      </c>
      <c r="C13" s="74">
        <f t="shared" si="0"/>
        <v>4</v>
      </c>
      <c r="D13" s="74"/>
      <c r="E13" s="74"/>
      <c r="F13" s="74"/>
      <c r="G13" s="141">
        <f t="shared" si="1"/>
        <v>4</v>
      </c>
      <c r="H13" s="75">
        <v>42724</v>
      </c>
      <c r="I13" s="75">
        <v>42814</v>
      </c>
      <c r="J13" s="75">
        <v>42725</v>
      </c>
      <c r="K13" s="77" t="s">
        <v>413</v>
      </c>
      <c r="L13" s="77" t="s">
        <v>417</v>
      </c>
      <c r="M13" s="77" t="s">
        <v>105</v>
      </c>
      <c r="N13" s="77" t="s">
        <v>411</v>
      </c>
      <c r="O13" s="76"/>
      <c r="P13" s="67" t="s">
        <v>423</v>
      </c>
      <c r="Q13" s="67" t="s">
        <v>557</v>
      </c>
      <c r="R13" s="117"/>
    </row>
    <row r="14" spans="1:18" s="55" customFormat="1" ht="15" customHeight="1">
      <c r="A14" s="70" t="s">
        <v>8</v>
      </c>
      <c r="B14" s="64" t="s">
        <v>345</v>
      </c>
      <c r="C14" s="74">
        <f t="shared" si="0"/>
        <v>4</v>
      </c>
      <c r="D14" s="74"/>
      <c r="E14" s="74"/>
      <c r="F14" s="74"/>
      <c r="G14" s="141">
        <f t="shared" si="1"/>
        <v>4</v>
      </c>
      <c r="H14" s="145">
        <v>42717</v>
      </c>
      <c r="I14" s="145">
        <v>42807</v>
      </c>
      <c r="J14" s="75">
        <v>42720</v>
      </c>
      <c r="K14" s="146" t="s">
        <v>409</v>
      </c>
      <c r="L14" s="146" t="s">
        <v>417</v>
      </c>
      <c r="M14" s="146" t="s">
        <v>105</v>
      </c>
      <c r="N14" s="146" t="s">
        <v>411</v>
      </c>
      <c r="O14" s="147"/>
      <c r="P14" s="134" t="s">
        <v>424</v>
      </c>
      <c r="Q14" s="67" t="s">
        <v>106</v>
      </c>
      <c r="R14" s="121"/>
    </row>
    <row r="15" spans="1:18" s="12" customFormat="1" ht="15" customHeight="1">
      <c r="A15" s="70" t="s">
        <v>9</v>
      </c>
      <c r="B15" s="64" t="s">
        <v>345</v>
      </c>
      <c r="C15" s="74">
        <f t="shared" si="0"/>
        <v>4</v>
      </c>
      <c r="D15" s="74"/>
      <c r="E15" s="74"/>
      <c r="F15" s="74"/>
      <c r="G15" s="141">
        <f t="shared" si="1"/>
        <v>4</v>
      </c>
      <c r="H15" s="75">
        <v>42712</v>
      </c>
      <c r="I15" s="75">
        <v>42802</v>
      </c>
      <c r="J15" s="75">
        <v>42713</v>
      </c>
      <c r="K15" s="77" t="s">
        <v>413</v>
      </c>
      <c r="L15" s="77" t="s">
        <v>414</v>
      </c>
      <c r="M15" s="77" t="s">
        <v>105</v>
      </c>
      <c r="N15" s="77" t="s">
        <v>558</v>
      </c>
      <c r="O15" s="76"/>
      <c r="P15" s="67" t="s">
        <v>425</v>
      </c>
      <c r="Q15" s="67" t="s">
        <v>106</v>
      </c>
      <c r="R15" s="120"/>
    </row>
    <row r="16" spans="1:18" ht="15" customHeight="1">
      <c r="A16" s="70" t="s">
        <v>10</v>
      </c>
      <c r="B16" s="64" t="s">
        <v>345</v>
      </c>
      <c r="C16" s="74">
        <f t="shared" si="0"/>
        <v>4</v>
      </c>
      <c r="D16" s="74"/>
      <c r="E16" s="74"/>
      <c r="F16" s="74"/>
      <c r="G16" s="141">
        <f t="shared" si="1"/>
        <v>4</v>
      </c>
      <c r="H16" s="75">
        <v>42730</v>
      </c>
      <c r="I16" s="75">
        <v>42820</v>
      </c>
      <c r="J16" s="75" t="s">
        <v>408</v>
      </c>
      <c r="K16" s="77" t="s">
        <v>409</v>
      </c>
      <c r="L16" s="77" t="s">
        <v>417</v>
      </c>
      <c r="M16" s="77" t="s">
        <v>105</v>
      </c>
      <c r="N16" s="77" t="s">
        <v>418</v>
      </c>
      <c r="O16" s="76"/>
      <c r="P16" s="67" t="s">
        <v>563</v>
      </c>
      <c r="Q16" s="67" t="s">
        <v>426</v>
      </c>
      <c r="R16" s="122"/>
    </row>
    <row r="17" spans="1:18" s="10" customFormat="1" ht="15" customHeight="1">
      <c r="A17" s="70" t="s">
        <v>11</v>
      </c>
      <c r="B17" s="64" t="s">
        <v>345</v>
      </c>
      <c r="C17" s="74">
        <f t="shared" si="0"/>
        <v>4</v>
      </c>
      <c r="D17" s="74"/>
      <c r="E17" s="74">
        <v>0.5</v>
      </c>
      <c r="F17" s="74"/>
      <c r="G17" s="141">
        <f t="shared" si="1"/>
        <v>2</v>
      </c>
      <c r="H17" s="75">
        <v>42710</v>
      </c>
      <c r="I17" s="75">
        <v>42800</v>
      </c>
      <c r="J17" s="75" t="s">
        <v>408</v>
      </c>
      <c r="K17" s="77" t="s">
        <v>106</v>
      </c>
      <c r="L17" s="77" t="s">
        <v>509</v>
      </c>
      <c r="M17" s="77" t="s">
        <v>105</v>
      </c>
      <c r="N17" s="77" t="s">
        <v>418</v>
      </c>
      <c r="O17" s="76"/>
      <c r="P17" s="67" t="s">
        <v>562</v>
      </c>
      <c r="Q17" s="67" t="s">
        <v>427</v>
      </c>
      <c r="R17" s="123"/>
    </row>
    <row r="18" spans="1:18" s="10" customFormat="1" ht="15" customHeight="1">
      <c r="A18" s="70" t="s">
        <v>12</v>
      </c>
      <c r="B18" s="64" t="s">
        <v>345</v>
      </c>
      <c r="C18" s="74">
        <f t="shared" si="0"/>
        <v>4</v>
      </c>
      <c r="D18" s="74"/>
      <c r="E18" s="74"/>
      <c r="F18" s="74"/>
      <c r="G18" s="141">
        <f t="shared" si="1"/>
        <v>4</v>
      </c>
      <c r="H18" s="75">
        <v>42731</v>
      </c>
      <c r="I18" s="75">
        <v>42821</v>
      </c>
      <c r="J18" s="75">
        <v>42731</v>
      </c>
      <c r="K18" s="77" t="s">
        <v>413</v>
      </c>
      <c r="L18" s="77" t="s">
        <v>414</v>
      </c>
      <c r="M18" s="77" t="s">
        <v>105</v>
      </c>
      <c r="N18" s="77" t="s">
        <v>418</v>
      </c>
      <c r="O18" s="76"/>
      <c r="P18" s="67" t="s">
        <v>428</v>
      </c>
      <c r="Q18" s="67" t="s">
        <v>106</v>
      </c>
      <c r="R18" s="123"/>
    </row>
    <row r="19" spans="1:18" s="10" customFormat="1" ht="15" customHeight="1">
      <c r="A19" s="70" t="s">
        <v>13</v>
      </c>
      <c r="B19" s="64" t="s">
        <v>345</v>
      </c>
      <c r="C19" s="74">
        <f t="shared" si="0"/>
        <v>4</v>
      </c>
      <c r="D19" s="148"/>
      <c r="E19" s="74">
        <v>0.5</v>
      </c>
      <c r="F19" s="74"/>
      <c r="G19" s="141">
        <f t="shared" si="1"/>
        <v>2</v>
      </c>
      <c r="H19" s="75">
        <v>42732</v>
      </c>
      <c r="I19" s="75">
        <v>42822</v>
      </c>
      <c r="J19" s="75">
        <v>42732</v>
      </c>
      <c r="K19" s="77" t="s">
        <v>413</v>
      </c>
      <c r="L19" s="76" t="s">
        <v>429</v>
      </c>
      <c r="M19" s="77" t="s">
        <v>105</v>
      </c>
      <c r="N19" s="77" t="s">
        <v>430</v>
      </c>
      <c r="O19" s="76"/>
      <c r="P19" s="67" t="s">
        <v>431</v>
      </c>
      <c r="Q19" s="67" t="s">
        <v>106</v>
      </c>
      <c r="R19" s="123"/>
    </row>
    <row r="20" spans="1:18" s="12" customFormat="1" ht="15" customHeight="1">
      <c r="A20" s="70" t="s">
        <v>14</v>
      </c>
      <c r="B20" s="64" t="s">
        <v>345</v>
      </c>
      <c r="C20" s="74">
        <f t="shared" si="0"/>
        <v>4</v>
      </c>
      <c r="D20" s="74"/>
      <c r="E20" s="74"/>
      <c r="F20" s="74"/>
      <c r="G20" s="141">
        <f t="shared" si="1"/>
        <v>4</v>
      </c>
      <c r="H20" s="75">
        <v>42727</v>
      </c>
      <c r="I20" s="75">
        <v>42817</v>
      </c>
      <c r="J20" s="75">
        <v>42730</v>
      </c>
      <c r="K20" s="77" t="s">
        <v>413</v>
      </c>
      <c r="L20" s="77" t="s">
        <v>414</v>
      </c>
      <c r="M20" s="77" t="s">
        <v>105</v>
      </c>
      <c r="N20" s="76" t="s">
        <v>522</v>
      </c>
      <c r="O20" s="76"/>
      <c r="P20" s="67" t="s">
        <v>432</v>
      </c>
      <c r="Q20" s="67" t="s">
        <v>106</v>
      </c>
      <c r="R20" s="120"/>
    </row>
    <row r="21" spans="1:18" s="55" customFormat="1" ht="15" customHeight="1">
      <c r="A21" s="73" t="s">
        <v>15</v>
      </c>
      <c r="B21" s="64" t="s">
        <v>345</v>
      </c>
      <c r="C21" s="74">
        <f t="shared" si="0"/>
        <v>4</v>
      </c>
      <c r="D21" s="74"/>
      <c r="E21" s="74"/>
      <c r="F21" s="74"/>
      <c r="G21" s="141">
        <f t="shared" si="1"/>
        <v>4</v>
      </c>
      <c r="H21" s="75">
        <v>42733</v>
      </c>
      <c r="I21" s="75">
        <v>42823</v>
      </c>
      <c r="J21" s="75">
        <v>42734</v>
      </c>
      <c r="K21" s="146" t="s">
        <v>409</v>
      </c>
      <c r="L21" s="146" t="s">
        <v>417</v>
      </c>
      <c r="M21" s="146" t="s">
        <v>105</v>
      </c>
      <c r="N21" s="146" t="s">
        <v>411</v>
      </c>
      <c r="O21" s="76" t="s">
        <v>511</v>
      </c>
      <c r="P21" s="67" t="s">
        <v>510</v>
      </c>
      <c r="Q21" s="67" t="s">
        <v>433</v>
      </c>
      <c r="R21" s="121"/>
    </row>
    <row r="22" spans="1:18" s="10" customFormat="1" ht="15" customHeight="1">
      <c r="A22" s="70" t="s">
        <v>16</v>
      </c>
      <c r="B22" s="64" t="s">
        <v>345</v>
      </c>
      <c r="C22" s="74">
        <f t="shared" si="0"/>
        <v>4</v>
      </c>
      <c r="D22" s="74"/>
      <c r="E22" s="74"/>
      <c r="F22" s="74"/>
      <c r="G22" s="141">
        <f t="shared" si="1"/>
        <v>4</v>
      </c>
      <c r="H22" s="75">
        <v>42727</v>
      </c>
      <c r="I22" s="75">
        <v>42817</v>
      </c>
      <c r="J22" s="75">
        <v>42730</v>
      </c>
      <c r="K22" s="77" t="s">
        <v>413</v>
      </c>
      <c r="L22" s="77" t="s">
        <v>513</v>
      </c>
      <c r="M22" s="77" t="s">
        <v>105</v>
      </c>
      <c r="N22" s="77" t="s">
        <v>411</v>
      </c>
      <c r="O22" s="76"/>
      <c r="P22" s="76" t="s">
        <v>512</v>
      </c>
      <c r="Q22" s="67" t="s">
        <v>434</v>
      </c>
      <c r="R22" s="123"/>
    </row>
    <row r="23" spans="1:18" ht="15" customHeight="1">
      <c r="A23" s="70" t="s">
        <v>17</v>
      </c>
      <c r="B23" s="64" t="s">
        <v>345</v>
      </c>
      <c r="C23" s="74">
        <f t="shared" si="0"/>
        <v>4</v>
      </c>
      <c r="D23" s="74"/>
      <c r="E23" s="74"/>
      <c r="F23" s="74"/>
      <c r="G23" s="141">
        <f t="shared" si="1"/>
        <v>4</v>
      </c>
      <c r="H23" s="75">
        <v>42730</v>
      </c>
      <c r="I23" s="75">
        <v>42820</v>
      </c>
      <c r="J23" s="75">
        <v>42732</v>
      </c>
      <c r="K23" s="77" t="s">
        <v>413</v>
      </c>
      <c r="L23" s="77" t="s">
        <v>417</v>
      </c>
      <c r="M23" s="77" t="s">
        <v>105</v>
      </c>
      <c r="N23" s="77" t="s">
        <v>411</v>
      </c>
      <c r="O23" s="76"/>
      <c r="P23" s="67" t="s">
        <v>435</v>
      </c>
      <c r="Q23" s="67" t="s">
        <v>106</v>
      </c>
      <c r="R23" s="122"/>
    </row>
    <row r="24" spans="1:18" s="13" customFormat="1" ht="15" customHeight="1">
      <c r="A24" s="70" t="s">
        <v>18</v>
      </c>
      <c r="B24" s="64" t="s">
        <v>345</v>
      </c>
      <c r="C24" s="74">
        <f t="shared" si="0"/>
        <v>4</v>
      </c>
      <c r="D24" s="74"/>
      <c r="E24" s="74"/>
      <c r="F24" s="74"/>
      <c r="G24" s="141">
        <f t="shared" si="1"/>
        <v>4</v>
      </c>
      <c r="H24" s="75">
        <v>42697</v>
      </c>
      <c r="I24" s="75">
        <v>42789</v>
      </c>
      <c r="J24" s="75" t="s">
        <v>408</v>
      </c>
      <c r="K24" s="77" t="s">
        <v>409</v>
      </c>
      <c r="L24" s="77" t="s">
        <v>417</v>
      </c>
      <c r="M24" s="77" t="s">
        <v>105</v>
      </c>
      <c r="N24" s="77" t="s">
        <v>418</v>
      </c>
      <c r="O24" s="76" t="s">
        <v>511</v>
      </c>
      <c r="P24" s="132" t="s">
        <v>436</v>
      </c>
      <c r="Q24" s="67" t="s">
        <v>437</v>
      </c>
      <c r="R24" s="118"/>
    </row>
    <row r="25" spans="1:18" s="13" customFormat="1" ht="15" customHeight="1">
      <c r="A25" s="59" t="s">
        <v>19</v>
      </c>
      <c r="B25" s="78"/>
      <c r="C25" s="60"/>
      <c r="D25" s="79"/>
      <c r="E25" s="80"/>
      <c r="F25" s="80"/>
      <c r="G25" s="88"/>
      <c r="H25" s="82"/>
      <c r="I25" s="82"/>
      <c r="J25" s="81"/>
      <c r="K25" s="81"/>
      <c r="L25" s="81"/>
      <c r="M25" s="81"/>
      <c r="N25" s="81"/>
      <c r="O25" s="80"/>
      <c r="P25" s="129"/>
      <c r="Q25" s="129"/>
      <c r="R25" s="118"/>
    </row>
    <row r="26" spans="1:18" s="14" customFormat="1" ht="15" customHeight="1">
      <c r="A26" s="70" t="s">
        <v>20</v>
      </c>
      <c r="B26" s="64" t="s">
        <v>345</v>
      </c>
      <c r="C26" s="74">
        <f t="shared" si="0"/>
        <v>4</v>
      </c>
      <c r="D26" s="74"/>
      <c r="E26" s="74"/>
      <c r="F26" s="74"/>
      <c r="G26" s="141">
        <f t="shared" si="1"/>
        <v>4</v>
      </c>
      <c r="H26" s="75">
        <v>42725</v>
      </c>
      <c r="I26" s="75">
        <v>42815</v>
      </c>
      <c r="J26" s="75" t="s">
        <v>408</v>
      </c>
      <c r="K26" s="77" t="s">
        <v>409</v>
      </c>
      <c r="L26" s="77" t="s">
        <v>417</v>
      </c>
      <c r="M26" s="77" t="s">
        <v>105</v>
      </c>
      <c r="N26" s="77" t="s">
        <v>418</v>
      </c>
      <c r="O26" s="76"/>
      <c r="P26" s="67" t="s">
        <v>438</v>
      </c>
      <c r="Q26" s="67" t="s">
        <v>106</v>
      </c>
      <c r="R26" s="117"/>
    </row>
    <row r="27" spans="1:18" ht="15" customHeight="1">
      <c r="A27" s="70" t="s">
        <v>21</v>
      </c>
      <c r="B27" s="64" t="s">
        <v>345</v>
      </c>
      <c r="C27" s="74">
        <f t="shared" si="0"/>
        <v>4</v>
      </c>
      <c r="D27" s="74"/>
      <c r="E27" s="74"/>
      <c r="F27" s="74"/>
      <c r="G27" s="141">
        <f t="shared" si="1"/>
        <v>4</v>
      </c>
      <c r="H27" s="75">
        <v>42724</v>
      </c>
      <c r="I27" s="75">
        <v>42814</v>
      </c>
      <c r="J27" s="75" t="s">
        <v>408</v>
      </c>
      <c r="K27" s="77" t="s">
        <v>409</v>
      </c>
      <c r="L27" s="77" t="s">
        <v>417</v>
      </c>
      <c r="M27" s="77" t="s">
        <v>105</v>
      </c>
      <c r="N27" s="77" t="s">
        <v>411</v>
      </c>
      <c r="O27" s="76"/>
      <c r="P27" s="67" t="s">
        <v>439</v>
      </c>
      <c r="Q27" s="67" t="s">
        <v>106</v>
      </c>
      <c r="R27" s="122"/>
    </row>
    <row r="28" spans="1:18" ht="15" customHeight="1">
      <c r="A28" s="70" t="s">
        <v>22</v>
      </c>
      <c r="B28" s="64" t="s">
        <v>345</v>
      </c>
      <c r="C28" s="74">
        <f t="shared" si="0"/>
        <v>4</v>
      </c>
      <c r="D28" s="74"/>
      <c r="E28" s="74"/>
      <c r="F28" s="74"/>
      <c r="G28" s="141">
        <f t="shared" si="1"/>
        <v>4</v>
      </c>
      <c r="H28" s="75">
        <v>42727</v>
      </c>
      <c r="I28" s="75">
        <v>42817</v>
      </c>
      <c r="J28" s="75">
        <v>42732</v>
      </c>
      <c r="K28" s="77" t="s">
        <v>413</v>
      </c>
      <c r="L28" s="77" t="s">
        <v>417</v>
      </c>
      <c r="M28" s="77" t="s">
        <v>105</v>
      </c>
      <c r="N28" s="77" t="s">
        <v>411</v>
      </c>
      <c r="O28" s="76"/>
      <c r="P28" s="67" t="s">
        <v>440</v>
      </c>
      <c r="Q28" s="67" t="s">
        <v>106</v>
      </c>
      <c r="R28" s="122"/>
    </row>
    <row r="29" spans="1:18" ht="15" customHeight="1">
      <c r="A29" s="70" t="s">
        <v>23</v>
      </c>
      <c r="B29" s="64" t="s">
        <v>345</v>
      </c>
      <c r="C29" s="74">
        <f t="shared" si="0"/>
        <v>4</v>
      </c>
      <c r="D29" s="74"/>
      <c r="E29" s="74"/>
      <c r="F29" s="84"/>
      <c r="G29" s="141">
        <f t="shared" si="1"/>
        <v>4</v>
      </c>
      <c r="H29" s="75">
        <v>42723</v>
      </c>
      <c r="I29" s="75">
        <v>42813</v>
      </c>
      <c r="J29" s="75">
        <v>42732</v>
      </c>
      <c r="K29" s="77" t="s">
        <v>514</v>
      </c>
      <c r="L29" s="77" t="s">
        <v>417</v>
      </c>
      <c r="M29" s="77" t="s">
        <v>105</v>
      </c>
      <c r="N29" s="76" t="s">
        <v>515</v>
      </c>
      <c r="O29" s="76" t="s">
        <v>516</v>
      </c>
      <c r="P29" s="67" t="s">
        <v>441</v>
      </c>
      <c r="Q29" s="67" t="s">
        <v>106</v>
      </c>
      <c r="R29" s="122"/>
    </row>
    <row r="30" spans="1:18" ht="15" customHeight="1">
      <c r="A30" s="70" t="s">
        <v>24</v>
      </c>
      <c r="B30" s="64" t="s">
        <v>345</v>
      </c>
      <c r="C30" s="74">
        <f t="shared" si="0"/>
        <v>4</v>
      </c>
      <c r="D30" s="74"/>
      <c r="E30" s="74"/>
      <c r="F30" s="74"/>
      <c r="G30" s="141">
        <f t="shared" si="1"/>
        <v>4</v>
      </c>
      <c r="H30" s="75">
        <v>42723</v>
      </c>
      <c r="I30" s="75">
        <v>42813</v>
      </c>
      <c r="J30" s="75" t="s">
        <v>408</v>
      </c>
      <c r="K30" s="77" t="s">
        <v>413</v>
      </c>
      <c r="L30" s="77" t="s">
        <v>417</v>
      </c>
      <c r="M30" s="77" t="s">
        <v>105</v>
      </c>
      <c r="N30" s="77" t="s">
        <v>411</v>
      </c>
      <c r="O30" s="76"/>
      <c r="P30" s="67" t="s">
        <v>442</v>
      </c>
      <c r="Q30" s="67" t="s">
        <v>106</v>
      </c>
      <c r="R30" s="122"/>
    </row>
    <row r="31" spans="1:18" s="10" customFormat="1" ht="15" customHeight="1">
      <c r="A31" s="70" t="s">
        <v>25</v>
      </c>
      <c r="B31" s="64" t="s">
        <v>345</v>
      </c>
      <c r="C31" s="74">
        <f t="shared" si="0"/>
        <v>4</v>
      </c>
      <c r="D31" s="74"/>
      <c r="E31" s="74"/>
      <c r="F31" s="74"/>
      <c r="G31" s="141">
        <f t="shared" si="1"/>
        <v>4</v>
      </c>
      <c r="H31" s="75">
        <v>42713</v>
      </c>
      <c r="I31" s="75">
        <v>42803</v>
      </c>
      <c r="J31" s="75">
        <v>43082</v>
      </c>
      <c r="K31" s="77" t="s">
        <v>413</v>
      </c>
      <c r="L31" s="77" t="s">
        <v>417</v>
      </c>
      <c r="M31" s="77" t="s">
        <v>105</v>
      </c>
      <c r="N31" s="77" t="s">
        <v>411</v>
      </c>
      <c r="O31" s="76"/>
      <c r="P31" s="67" t="s">
        <v>443</v>
      </c>
      <c r="Q31" s="67" t="s">
        <v>444</v>
      </c>
      <c r="R31" s="123"/>
    </row>
    <row r="32" spans="1:18" ht="15" customHeight="1">
      <c r="A32" s="70" t="s">
        <v>26</v>
      </c>
      <c r="B32" s="64" t="s">
        <v>345</v>
      </c>
      <c r="C32" s="74">
        <f t="shared" si="0"/>
        <v>4</v>
      </c>
      <c r="D32" s="74"/>
      <c r="E32" s="74"/>
      <c r="F32" s="74"/>
      <c r="G32" s="141">
        <f t="shared" si="1"/>
        <v>4</v>
      </c>
      <c r="H32" s="75">
        <v>42727</v>
      </c>
      <c r="I32" s="75">
        <v>42817</v>
      </c>
      <c r="J32" s="75">
        <v>42730</v>
      </c>
      <c r="K32" s="77" t="s">
        <v>413</v>
      </c>
      <c r="L32" s="77" t="s">
        <v>417</v>
      </c>
      <c r="M32" s="77" t="s">
        <v>105</v>
      </c>
      <c r="N32" s="76" t="s">
        <v>517</v>
      </c>
      <c r="O32" s="76"/>
      <c r="P32" s="67" t="s">
        <v>445</v>
      </c>
      <c r="Q32" s="67" t="s">
        <v>564</v>
      </c>
      <c r="R32" s="122"/>
    </row>
    <row r="33" spans="1:18" ht="15" customHeight="1">
      <c r="A33" s="70" t="s">
        <v>27</v>
      </c>
      <c r="B33" s="64" t="s">
        <v>345</v>
      </c>
      <c r="C33" s="74">
        <f t="shared" si="0"/>
        <v>4</v>
      </c>
      <c r="D33" s="74"/>
      <c r="E33" s="74"/>
      <c r="F33" s="74"/>
      <c r="G33" s="141">
        <f t="shared" si="1"/>
        <v>4</v>
      </c>
      <c r="H33" s="75">
        <v>42732</v>
      </c>
      <c r="I33" s="75">
        <v>42822</v>
      </c>
      <c r="J33" s="75">
        <v>42745</v>
      </c>
      <c r="K33" s="77" t="s">
        <v>413</v>
      </c>
      <c r="L33" s="77" t="s">
        <v>417</v>
      </c>
      <c r="M33" s="77" t="s">
        <v>105</v>
      </c>
      <c r="N33" s="76" t="s">
        <v>518</v>
      </c>
      <c r="O33" s="76"/>
      <c r="P33" s="67" t="s">
        <v>446</v>
      </c>
      <c r="Q33" s="67" t="s">
        <v>559</v>
      </c>
      <c r="R33" s="122"/>
    </row>
    <row r="34" spans="1:18" ht="15" customHeight="1">
      <c r="A34" s="70" t="s">
        <v>28</v>
      </c>
      <c r="B34" s="64" t="s">
        <v>346</v>
      </c>
      <c r="C34" s="74">
        <f t="shared" si="0"/>
        <v>0</v>
      </c>
      <c r="D34" s="74"/>
      <c r="E34" s="74"/>
      <c r="F34" s="74"/>
      <c r="G34" s="141">
        <f t="shared" si="1"/>
        <v>0</v>
      </c>
      <c r="H34" s="75">
        <v>42733</v>
      </c>
      <c r="I34" s="75">
        <v>42823</v>
      </c>
      <c r="J34" s="75"/>
      <c r="K34" s="77"/>
      <c r="L34" s="77"/>
      <c r="M34" s="77"/>
      <c r="N34" s="77"/>
      <c r="O34" s="76" t="s">
        <v>539</v>
      </c>
      <c r="P34" s="67" t="s">
        <v>519</v>
      </c>
      <c r="Q34" s="67" t="s">
        <v>106</v>
      </c>
      <c r="R34" s="122"/>
    </row>
    <row r="35" spans="1:18" ht="15" customHeight="1">
      <c r="A35" s="70" t="s">
        <v>29</v>
      </c>
      <c r="B35" s="64" t="s">
        <v>345</v>
      </c>
      <c r="C35" s="74">
        <f t="shared" si="0"/>
        <v>4</v>
      </c>
      <c r="D35" s="74"/>
      <c r="E35" s="74"/>
      <c r="F35" s="74"/>
      <c r="G35" s="141">
        <f t="shared" si="1"/>
        <v>4</v>
      </c>
      <c r="H35" s="75">
        <v>42717</v>
      </c>
      <c r="I35" s="75">
        <v>42807</v>
      </c>
      <c r="J35" s="75" t="s">
        <v>408</v>
      </c>
      <c r="K35" s="146" t="s">
        <v>409</v>
      </c>
      <c r="L35" s="146" t="s">
        <v>417</v>
      </c>
      <c r="M35" s="146" t="s">
        <v>105</v>
      </c>
      <c r="N35" s="146" t="s">
        <v>411</v>
      </c>
      <c r="O35" s="76"/>
      <c r="P35" s="67" t="s">
        <v>447</v>
      </c>
      <c r="Q35" s="67" t="s">
        <v>106</v>
      </c>
      <c r="R35" s="122"/>
    </row>
    <row r="36" spans="1:18" ht="15" customHeight="1">
      <c r="A36" s="70" t="s">
        <v>30</v>
      </c>
      <c r="B36" s="64" t="s">
        <v>345</v>
      </c>
      <c r="C36" s="74">
        <f t="shared" si="0"/>
        <v>4</v>
      </c>
      <c r="D36" s="74"/>
      <c r="E36" s="74"/>
      <c r="F36" s="74"/>
      <c r="G36" s="141">
        <f t="shared" si="1"/>
        <v>4</v>
      </c>
      <c r="H36" s="75">
        <v>42730</v>
      </c>
      <c r="I36" s="75">
        <v>42820</v>
      </c>
      <c r="J36" s="75" t="s">
        <v>408</v>
      </c>
      <c r="K36" s="77" t="s">
        <v>413</v>
      </c>
      <c r="L36" s="77" t="s">
        <v>414</v>
      </c>
      <c r="M36" s="77" t="s">
        <v>105</v>
      </c>
      <c r="N36" s="76" t="s">
        <v>517</v>
      </c>
      <c r="O36" s="76"/>
      <c r="P36" s="67" t="s">
        <v>448</v>
      </c>
      <c r="Q36" s="67" t="s">
        <v>106</v>
      </c>
      <c r="R36" s="122"/>
    </row>
    <row r="37" spans="1:18" s="13" customFormat="1" ht="15" customHeight="1">
      <c r="A37" s="59" t="s">
        <v>31</v>
      </c>
      <c r="B37" s="78"/>
      <c r="C37" s="60"/>
      <c r="D37" s="79"/>
      <c r="E37" s="80"/>
      <c r="F37" s="80"/>
      <c r="G37" s="88"/>
      <c r="H37" s="82"/>
      <c r="I37" s="82"/>
      <c r="J37" s="81"/>
      <c r="K37" s="81"/>
      <c r="L37" s="81"/>
      <c r="M37" s="81"/>
      <c r="N37" s="81"/>
      <c r="O37" s="80"/>
      <c r="P37" s="129"/>
      <c r="Q37" s="129"/>
      <c r="R37" s="118"/>
    </row>
    <row r="38" spans="1:18" s="12" customFormat="1" ht="15" customHeight="1">
      <c r="A38" s="70" t="s">
        <v>32</v>
      </c>
      <c r="B38" s="64" t="s">
        <v>345</v>
      </c>
      <c r="C38" s="74">
        <f t="shared" si="0"/>
        <v>4</v>
      </c>
      <c r="D38" s="74"/>
      <c r="E38" s="74"/>
      <c r="F38" s="74"/>
      <c r="G38" s="141">
        <f t="shared" si="1"/>
        <v>4</v>
      </c>
      <c r="H38" s="75">
        <v>42720</v>
      </c>
      <c r="I38" s="75">
        <v>42810</v>
      </c>
      <c r="J38" s="75">
        <v>42724</v>
      </c>
      <c r="K38" s="77" t="s">
        <v>413</v>
      </c>
      <c r="L38" s="77" t="s">
        <v>414</v>
      </c>
      <c r="M38" s="77" t="s">
        <v>105</v>
      </c>
      <c r="N38" s="77" t="s">
        <v>411</v>
      </c>
      <c r="O38" s="76"/>
      <c r="P38" s="67" t="s">
        <v>520</v>
      </c>
      <c r="Q38" s="67" t="s">
        <v>106</v>
      </c>
      <c r="R38" s="120"/>
    </row>
    <row r="39" spans="1:18" s="12" customFormat="1" ht="15" customHeight="1">
      <c r="A39" s="70" t="s">
        <v>33</v>
      </c>
      <c r="B39" s="64" t="s">
        <v>345</v>
      </c>
      <c r="C39" s="74">
        <f t="shared" si="0"/>
        <v>4</v>
      </c>
      <c r="D39" s="74"/>
      <c r="E39" s="74"/>
      <c r="F39" s="74"/>
      <c r="G39" s="141">
        <f t="shared" si="1"/>
        <v>4</v>
      </c>
      <c r="H39" s="75">
        <v>42720</v>
      </c>
      <c r="I39" s="75">
        <v>42810</v>
      </c>
      <c r="J39" s="75">
        <v>42727</v>
      </c>
      <c r="K39" s="76" t="s">
        <v>523</v>
      </c>
      <c r="L39" s="77" t="s">
        <v>417</v>
      </c>
      <c r="M39" s="77" t="s">
        <v>105</v>
      </c>
      <c r="N39" s="77" t="s">
        <v>418</v>
      </c>
      <c r="O39" s="76"/>
      <c r="P39" s="67" t="s">
        <v>449</v>
      </c>
      <c r="Q39" s="67" t="s">
        <v>106</v>
      </c>
      <c r="R39" s="120"/>
    </row>
    <row r="40" spans="1:18" s="85" customFormat="1" ht="15" customHeight="1">
      <c r="A40" s="70" t="s">
        <v>99</v>
      </c>
      <c r="B40" s="64" t="s">
        <v>345</v>
      </c>
      <c r="C40" s="74">
        <f t="shared" si="0"/>
        <v>4</v>
      </c>
      <c r="D40" s="74"/>
      <c r="E40" s="74">
        <v>0.5</v>
      </c>
      <c r="F40" s="74"/>
      <c r="G40" s="141">
        <f t="shared" si="1"/>
        <v>2</v>
      </c>
      <c r="H40" s="75">
        <v>42732</v>
      </c>
      <c r="I40" s="75">
        <v>42822</v>
      </c>
      <c r="J40" s="75">
        <v>42746</v>
      </c>
      <c r="K40" s="77" t="s">
        <v>106</v>
      </c>
      <c r="L40" s="77" t="s">
        <v>509</v>
      </c>
      <c r="M40" s="77" t="s">
        <v>105</v>
      </c>
      <c r="N40" s="77" t="s">
        <v>450</v>
      </c>
      <c r="O40" s="76"/>
      <c r="P40" s="86" t="s">
        <v>451</v>
      </c>
      <c r="Q40" s="86" t="s">
        <v>452</v>
      </c>
      <c r="R40" s="124"/>
    </row>
    <row r="41" spans="1:18" ht="15" customHeight="1">
      <c r="A41" s="70" t="s">
        <v>34</v>
      </c>
      <c r="B41" s="64" t="s">
        <v>345</v>
      </c>
      <c r="C41" s="74">
        <f t="shared" si="0"/>
        <v>4</v>
      </c>
      <c r="D41" s="74"/>
      <c r="E41" s="74"/>
      <c r="F41" s="74"/>
      <c r="G41" s="141">
        <f t="shared" si="1"/>
        <v>4</v>
      </c>
      <c r="H41" s="75">
        <v>42723</v>
      </c>
      <c r="I41" s="75">
        <v>42813</v>
      </c>
      <c r="J41" s="75">
        <v>43091</v>
      </c>
      <c r="K41" s="77" t="s">
        <v>413</v>
      </c>
      <c r="L41" s="77" t="s">
        <v>414</v>
      </c>
      <c r="M41" s="77" t="s">
        <v>105</v>
      </c>
      <c r="N41" s="76" t="s">
        <v>522</v>
      </c>
      <c r="O41" s="76"/>
      <c r="P41" s="67" t="s">
        <v>453</v>
      </c>
      <c r="Q41" s="67" t="s">
        <v>454</v>
      </c>
      <c r="R41" s="122"/>
    </row>
    <row r="42" spans="1:18" s="10" customFormat="1" ht="15" customHeight="1">
      <c r="A42" s="70" t="s">
        <v>35</v>
      </c>
      <c r="B42" s="64" t="s">
        <v>345</v>
      </c>
      <c r="C42" s="74">
        <f t="shared" si="0"/>
        <v>4</v>
      </c>
      <c r="D42" s="74"/>
      <c r="E42" s="74"/>
      <c r="F42" s="74"/>
      <c r="G42" s="141">
        <f t="shared" si="1"/>
        <v>4</v>
      </c>
      <c r="H42" s="75">
        <v>42730</v>
      </c>
      <c r="I42" s="75">
        <v>42820</v>
      </c>
      <c r="J42" s="75" t="s">
        <v>408</v>
      </c>
      <c r="K42" s="77" t="s">
        <v>413</v>
      </c>
      <c r="L42" s="77" t="s">
        <v>414</v>
      </c>
      <c r="M42" s="77" t="s">
        <v>105</v>
      </c>
      <c r="N42" s="77" t="s">
        <v>411</v>
      </c>
      <c r="O42" s="76"/>
      <c r="P42" s="67" t="s">
        <v>455</v>
      </c>
      <c r="Q42" s="67" t="s">
        <v>106</v>
      </c>
      <c r="R42" s="123"/>
    </row>
    <row r="43" spans="1:18" s="12" customFormat="1" ht="15" customHeight="1">
      <c r="A43" s="70" t="s">
        <v>36</v>
      </c>
      <c r="B43" s="64" t="s">
        <v>345</v>
      </c>
      <c r="C43" s="74">
        <f t="shared" si="0"/>
        <v>4</v>
      </c>
      <c r="D43" s="148"/>
      <c r="E43" s="149"/>
      <c r="F43" s="149"/>
      <c r="G43" s="141">
        <f t="shared" si="1"/>
        <v>4</v>
      </c>
      <c r="H43" s="75">
        <v>42710</v>
      </c>
      <c r="I43" s="75">
        <v>42800</v>
      </c>
      <c r="J43" s="75">
        <v>42712</v>
      </c>
      <c r="K43" s="77" t="s">
        <v>413</v>
      </c>
      <c r="L43" s="77" t="s">
        <v>414</v>
      </c>
      <c r="M43" s="77" t="s">
        <v>105</v>
      </c>
      <c r="N43" s="77" t="s">
        <v>411</v>
      </c>
      <c r="O43" s="76"/>
      <c r="P43" s="67" t="s">
        <v>456</v>
      </c>
      <c r="Q43" s="67" t="s">
        <v>560</v>
      </c>
      <c r="R43" s="120"/>
    </row>
    <row r="44" spans="1:18" s="55" customFormat="1" ht="15" customHeight="1">
      <c r="A44" s="70" t="s">
        <v>37</v>
      </c>
      <c r="B44" s="64" t="s">
        <v>345</v>
      </c>
      <c r="C44" s="74">
        <f t="shared" si="0"/>
        <v>4</v>
      </c>
      <c r="D44" s="74"/>
      <c r="E44" s="74">
        <v>0.5</v>
      </c>
      <c r="F44" s="74"/>
      <c r="G44" s="141">
        <f t="shared" si="1"/>
        <v>2</v>
      </c>
      <c r="H44" s="75">
        <v>42730</v>
      </c>
      <c r="I44" s="75">
        <v>42820</v>
      </c>
      <c r="J44" s="75">
        <v>42732</v>
      </c>
      <c r="K44" s="77" t="s">
        <v>413</v>
      </c>
      <c r="L44" s="76" t="s">
        <v>429</v>
      </c>
      <c r="M44" s="77" t="s">
        <v>105</v>
      </c>
      <c r="N44" s="77" t="s">
        <v>418</v>
      </c>
      <c r="O44" s="76"/>
      <c r="P44" s="86" t="s">
        <v>457</v>
      </c>
      <c r="Q44" s="86" t="s">
        <v>565</v>
      </c>
      <c r="R44" s="121"/>
    </row>
    <row r="45" spans="1:18" s="55" customFormat="1" ht="15" customHeight="1">
      <c r="A45" s="70" t="s">
        <v>100</v>
      </c>
      <c r="B45" s="64" t="s">
        <v>345</v>
      </c>
      <c r="C45" s="74">
        <f t="shared" si="0"/>
        <v>4</v>
      </c>
      <c r="D45" s="74"/>
      <c r="E45" s="74"/>
      <c r="F45" s="74"/>
      <c r="G45" s="141">
        <f t="shared" si="1"/>
        <v>4</v>
      </c>
      <c r="H45" s="75">
        <v>42732</v>
      </c>
      <c r="I45" s="75">
        <v>42822</v>
      </c>
      <c r="J45" s="75">
        <v>42753</v>
      </c>
      <c r="K45" s="77" t="s">
        <v>409</v>
      </c>
      <c r="L45" s="77" t="s">
        <v>417</v>
      </c>
      <c r="M45" s="77" t="s">
        <v>105</v>
      </c>
      <c r="N45" s="76" t="s">
        <v>524</v>
      </c>
      <c r="O45" s="76"/>
      <c r="P45" s="76" t="s">
        <v>525</v>
      </c>
      <c r="Q45" s="86" t="s">
        <v>458</v>
      </c>
      <c r="R45" s="121"/>
    </row>
    <row r="46" spans="1:18" s="13" customFormat="1" ht="15" customHeight="1">
      <c r="A46" s="59" t="s">
        <v>38</v>
      </c>
      <c r="B46" s="78"/>
      <c r="C46" s="60"/>
      <c r="D46" s="79"/>
      <c r="E46" s="80"/>
      <c r="F46" s="80"/>
      <c r="G46" s="88"/>
      <c r="H46" s="82"/>
      <c r="I46" s="82"/>
      <c r="J46" s="81"/>
      <c r="K46" s="81"/>
      <c r="L46" s="81"/>
      <c r="M46" s="81"/>
      <c r="N46" s="81"/>
      <c r="O46" s="80"/>
      <c r="P46" s="129"/>
      <c r="Q46" s="129"/>
      <c r="R46" s="118"/>
    </row>
    <row r="47" spans="1:18" s="12" customFormat="1" ht="15" customHeight="1">
      <c r="A47" s="70" t="s">
        <v>39</v>
      </c>
      <c r="B47" s="64" t="s">
        <v>345</v>
      </c>
      <c r="C47" s="74">
        <f t="shared" si="0"/>
        <v>4</v>
      </c>
      <c r="D47" s="74"/>
      <c r="E47" s="74">
        <v>0.5</v>
      </c>
      <c r="F47" s="74"/>
      <c r="G47" s="141">
        <f t="shared" si="1"/>
        <v>2</v>
      </c>
      <c r="H47" s="75">
        <v>42730</v>
      </c>
      <c r="I47" s="75">
        <v>42820</v>
      </c>
      <c r="J47" s="75" t="s">
        <v>408</v>
      </c>
      <c r="K47" s="77" t="s">
        <v>106</v>
      </c>
      <c r="L47" s="77" t="s">
        <v>509</v>
      </c>
      <c r="M47" s="77" t="s">
        <v>105</v>
      </c>
      <c r="N47" s="77" t="s">
        <v>418</v>
      </c>
      <c r="O47" s="76"/>
      <c r="P47" s="67" t="s">
        <v>459</v>
      </c>
      <c r="Q47" s="67" t="s">
        <v>460</v>
      </c>
      <c r="R47" s="120"/>
    </row>
    <row r="48" spans="1:18" s="12" customFormat="1" ht="15" customHeight="1">
      <c r="A48" s="70" t="s">
        <v>40</v>
      </c>
      <c r="B48" s="64" t="s">
        <v>346</v>
      </c>
      <c r="C48" s="74">
        <f t="shared" si="0"/>
        <v>0</v>
      </c>
      <c r="D48" s="148"/>
      <c r="E48" s="150"/>
      <c r="F48" s="150"/>
      <c r="G48" s="141">
        <f t="shared" si="1"/>
        <v>0</v>
      </c>
      <c r="H48" s="75">
        <v>42732</v>
      </c>
      <c r="I48" s="75">
        <v>42822</v>
      </c>
      <c r="J48" s="75"/>
      <c r="K48" s="77"/>
      <c r="L48" s="77"/>
      <c r="M48" s="77"/>
      <c r="N48" s="77"/>
      <c r="O48" s="76" t="s">
        <v>532</v>
      </c>
      <c r="P48" s="67" t="s">
        <v>526</v>
      </c>
      <c r="Q48" s="67" t="s">
        <v>106</v>
      </c>
      <c r="R48" s="120"/>
    </row>
    <row r="49" spans="1:18" ht="15" customHeight="1">
      <c r="A49" s="70" t="s">
        <v>41</v>
      </c>
      <c r="B49" s="64" t="s">
        <v>345</v>
      </c>
      <c r="C49" s="74">
        <f t="shared" si="0"/>
        <v>4</v>
      </c>
      <c r="D49" s="148"/>
      <c r="E49" s="150"/>
      <c r="F49" s="150"/>
      <c r="G49" s="141">
        <f t="shared" si="1"/>
        <v>4</v>
      </c>
      <c r="H49" s="75">
        <v>42732</v>
      </c>
      <c r="I49" s="75">
        <v>42822</v>
      </c>
      <c r="J49" s="75" t="s">
        <v>408</v>
      </c>
      <c r="K49" s="77" t="s">
        <v>413</v>
      </c>
      <c r="L49" s="77" t="s">
        <v>414</v>
      </c>
      <c r="M49" s="77" t="s">
        <v>105</v>
      </c>
      <c r="N49" s="76" t="s">
        <v>527</v>
      </c>
      <c r="O49" s="76"/>
      <c r="P49" s="67" t="s">
        <v>461</v>
      </c>
      <c r="Q49" s="67" t="s">
        <v>106</v>
      </c>
      <c r="R49" s="122"/>
    </row>
    <row r="50" spans="1:18" ht="15" customHeight="1">
      <c r="A50" s="70" t="s">
        <v>42</v>
      </c>
      <c r="B50" s="64" t="s">
        <v>345</v>
      </c>
      <c r="C50" s="74">
        <f t="shared" si="0"/>
        <v>4</v>
      </c>
      <c r="D50" s="150"/>
      <c r="E50" s="150"/>
      <c r="F50" s="150"/>
      <c r="G50" s="141">
        <f t="shared" si="1"/>
        <v>4</v>
      </c>
      <c r="H50" s="75">
        <v>42727</v>
      </c>
      <c r="I50" s="75">
        <v>42817</v>
      </c>
      <c r="J50" s="75">
        <v>42745</v>
      </c>
      <c r="K50" s="77" t="s">
        <v>413</v>
      </c>
      <c r="L50" s="77" t="s">
        <v>414</v>
      </c>
      <c r="M50" s="77" t="s">
        <v>105</v>
      </c>
      <c r="N50" s="77" t="s">
        <v>418</v>
      </c>
      <c r="O50" s="76"/>
      <c r="P50" s="67" t="s">
        <v>528</v>
      </c>
      <c r="Q50" s="67" t="s">
        <v>106</v>
      </c>
      <c r="R50" s="122"/>
    </row>
    <row r="51" spans="1:18" s="12" customFormat="1" ht="15" customHeight="1">
      <c r="A51" s="70" t="s">
        <v>92</v>
      </c>
      <c r="B51" s="64" t="s">
        <v>345</v>
      </c>
      <c r="C51" s="74">
        <f t="shared" si="0"/>
        <v>4</v>
      </c>
      <c r="D51" s="74"/>
      <c r="E51" s="74"/>
      <c r="F51" s="74"/>
      <c r="G51" s="151">
        <f t="shared" si="1"/>
        <v>4</v>
      </c>
      <c r="H51" s="75">
        <v>42734</v>
      </c>
      <c r="I51" s="75">
        <v>42824</v>
      </c>
      <c r="J51" s="75">
        <v>42734</v>
      </c>
      <c r="K51" s="77" t="s">
        <v>413</v>
      </c>
      <c r="L51" s="77" t="s">
        <v>414</v>
      </c>
      <c r="M51" s="77" t="s">
        <v>105</v>
      </c>
      <c r="N51" s="76" t="s">
        <v>529</v>
      </c>
      <c r="O51" s="76"/>
      <c r="P51" s="67" t="s">
        <v>462</v>
      </c>
      <c r="Q51" s="67" t="s">
        <v>106</v>
      </c>
      <c r="R51" s="120"/>
    </row>
    <row r="52" spans="1:18" ht="15" customHeight="1">
      <c r="A52" s="70" t="s">
        <v>43</v>
      </c>
      <c r="B52" s="64" t="s">
        <v>345</v>
      </c>
      <c r="C52" s="74">
        <f t="shared" si="0"/>
        <v>4</v>
      </c>
      <c r="D52" s="152"/>
      <c r="E52" s="152"/>
      <c r="F52" s="152"/>
      <c r="G52" s="141">
        <f t="shared" si="1"/>
        <v>4</v>
      </c>
      <c r="H52" s="75">
        <v>42754</v>
      </c>
      <c r="I52" s="75">
        <v>42824</v>
      </c>
      <c r="J52" s="75">
        <v>42788</v>
      </c>
      <c r="K52" s="77" t="s">
        <v>413</v>
      </c>
      <c r="L52" s="77" t="s">
        <v>414</v>
      </c>
      <c r="M52" s="77" t="s">
        <v>105</v>
      </c>
      <c r="N52" s="77" t="s">
        <v>418</v>
      </c>
      <c r="O52" s="76" t="s">
        <v>511</v>
      </c>
      <c r="P52" s="68" t="s">
        <v>566</v>
      </c>
      <c r="Q52" s="68" t="s">
        <v>530</v>
      </c>
      <c r="R52" s="122"/>
    </row>
    <row r="53" spans="1:19" s="13" customFormat="1" ht="15" customHeight="1">
      <c r="A53" s="70" t="s">
        <v>44</v>
      </c>
      <c r="B53" s="64" t="s">
        <v>345</v>
      </c>
      <c r="C53" s="74">
        <f t="shared" si="0"/>
        <v>4</v>
      </c>
      <c r="D53" s="74"/>
      <c r="E53" s="74"/>
      <c r="F53" s="74"/>
      <c r="G53" s="141">
        <f t="shared" si="1"/>
        <v>4</v>
      </c>
      <c r="H53" s="75">
        <v>42712</v>
      </c>
      <c r="I53" s="75">
        <v>42802</v>
      </c>
      <c r="J53" s="75" t="s">
        <v>408</v>
      </c>
      <c r="K53" s="76" t="s">
        <v>521</v>
      </c>
      <c r="L53" s="77" t="s">
        <v>417</v>
      </c>
      <c r="M53" s="77" t="s">
        <v>105</v>
      </c>
      <c r="N53" s="76" t="s">
        <v>531</v>
      </c>
      <c r="O53" s="76" t="s">
        <v>511</v>
      </c>
      <c r="P53" s="67" t="s">
        <v>567</v>
      </c>
      <c r="Q53" s="67" t="s">
        <v>463</v>
      </c>
      <c r="R53" s="124"/>
      <c r="S53" s="85"/>
    </row>
    <row r="54" spans="1:18" s="13" customFormat="1" ht="15" customHeight="1">
      <c r="A54" s="59" t="s">
        <v>45</v>
      </c>
      <c r="B54" s="78"/>
      <c r="C54" s="60"/>
      <c r="D54" s="78"/>
      <c r="E54" s="81"/>
      <c r="F54" s="81"/>
      <c r="G54" s="88"/>
      <c r="H54" s="82"/>
      <c r="I54" s="82"/>
      <c r="J54" s="81"/>
      <c r="K54" s="81"/>
      <c r="L54" s="81"/>
      <c r="M54" s="81"/>
      <c r="N54" s="81"/>
      <c r="O54" s="80"/>
      <c r="P54" s="129"/>
      <c r="Q54" s="129"/>
      <c r="R54" s="118"/>
    </row>
    <row r="55" spans="1:18" s="12" customFormat="1" ht="15" customHeight="1">
      <c r="A55" s="70" t="s">
        <v>46</v>
      </c>
      <c r="B55" s="64" t="s">
        <v>345</v>
      </c>
      <c r="C55" s="74">
        <f t="shared" si="0"/>
        <v>4</v>
      </c>
      <c r="D55" s="74"/>
      <c r="E55" s="74"/>
      <c r="F55" s="74"/>
      <c r="G55" s="151">
        <f t="shared" si="1"/>
        <v>4</v>
      </c>
      <c r="H55" s="75">
        <v>42706</v>
      </c>
      <c r="I55" s="75">
        <v>42796</v>
      </c>
      <c r="J55" s="75">
        <v>42706</v>
      </c>
      <c r="K55" s="77" t="s">
        <v>413</v>
      </c>
      <c r="L55" s="77" t="s">
        <v>417</v>
      </c>
      <c r="M55" s="77" t="s">
        <v>105</v>
      </c>
      <c r="N55" s="77" t="s">
        <v>418</v>
      </c>
      <c r="O55" s="76"/>
      <c r="P55" s="67" t="s">
        <v>464</v>
      </c>
      <c r="Q55" s="67" t="s">
        <v>106</v>
      </c>
      <c r="R55" s="120"/>
    </row>
    <row r="56" spans="1:18" s="12" customFormat="1" ht="15" customHeight="1">
      <c r="A56" s="70" t="s">
        <v>47</v>
      </c>
      <c r="B56" s="64" t="s">
        <v>346</v>
      </c>
      <c r="C56" s="74">
        <f t="shared" si="0"/>
        <v>0</v>
      </c>
      <c r="D56" s="74"/>
      <c r="E56" s="74"/>
      <c r="F56" s="74"/>
      <c r="G56" s="151">
        <f t="shared" si="1"/>
        <v>0</v>
      </c>
      <c r="H56" s="75">
        <v>42724</v>
      </c>
      <c r="I56" s="75">
        <v>42814</v>
      </c>
      <c r="J56" s="75" t="s">
        <v>408</v>
      </c>
      <c r="K56" s="77"/>
      <c r="L56" s="77"/>
      <c r="M56" s="77"/>
      <c r="N56" s="77"/>
      <c r="O56" s="76" t="s">
        <v>532</v>
      </c>
      <c r="P56" s="67" t="s">
        <v>465</v>
      </c>
      <c r="Q56" s="67" t="s">
        <v>106</v>
      </c>
      <c r="R56" s="120"/>
    </row>
    <row r="57" spans="1:18" s="12" customFormat="1" ht="15" customHeight="1">
      <c r="A57" s="70" t="s">
        <v>48</v>
      </c>
      <c r="B57" s="64" t="s">
        <v>345</v>
      </c>
      <c r="C57" s="74">
        <f t="shared" si="0"/>
        <v>4</v>
      </c>
      <c r="D57" s="74"/>
      <c r="E57" s="74"/>
      <c r="F57" s="74"/>
      <c r="G57" s="151">
        <f t="shared" si="1"/>
        <v>4</v>
      </c>
      <c r="H57" s="75">
        <v>42730</v>
      </c>
      <c r="I57" s="75">
        <v>42820</v>
      </c>
      <c r="J57" s="75" t="s">
        <v>408</v>
      </c>
      <c r="K57" s="77" t="s">
        <v>413</v>
      </c>
      <c r="L57" s="77" t="s">
        <v>414</v>
      </c>
      <c r="M57" s="77" t="s">
        <v>105</v>
      </c>
      <c r="N57" s="77" t="s">
        <v>411</v>
      </c>
      <c r="O57" s="76"/>
      <c r="P57" s="67" t="s">
        <v>466</v>
      </c>
      <c r="Q57" s="67" t="s">
        <v>106</v>
      </c>
      <c r="R57" s="120"/>
    </row>
    <row r="58" spans="1:18" s="12" customFormat="1" ht="15" customHeight="1">
      <c r="A58" s="70" t="s">
        <v>49</v>
      </c>
      <c r="B58" s="64" t="s">
        <v>345</v>
      </c>
      <c r="C58" s="74">
        <f t="shared" si="0"/>
        <v>4</v>
      </c>
      <c r="D58" s="74"/>
      <c r="E58" s="74"/>
      <c r="F58" s="74"/>
      <c r="G58" s="151">
        <f t="shared" si="1"/>
        <v>4</v>
      </c>
      <c r="H58" s="75">
        <v>42702</v>
      </c>
      <c r="I58" s="75">
        <v>42794</v>
      </c>
      <c r="J58" s="75" t="s">
        <v>408</v>
      </c>
      <c r="K58" s="77" t="s">
        <v>409</v>
      </c>
      <c r="L58" s="77" t="s">
        <v>417</v>
      </c>
      <c r="M58" s="77" t="s">
        <v>105</v>
      </c>
      <c r="N58" s="76" t="s">
        <v>522</v>
      </c>
      <c r="O58" s="76"/>
      <c r="P58" s="68" t="s">
        <v>533</v>
      </c>
      <c r="Q58" s="67" t="s">
        <v>106</v>
      </c>
      <c r="R58" s="120"/>
    </row>
    <row r="59" spans="1:18" ht="15" customHeight="1">
      <c r="A59" s="70" t="s">
        <v>50</v>
      </c>
      <c r="B59" s="64" t="s">
        <v>345</v>
      </c>
      <c r="C59" s="74">
        <f t="shared" si="0"/>
        <v>4</v>
      </c>
      <c r="D59" s="74"/>
      <c r="E59" s="74"/>
      <c r="F59" s="74"/>
      <c r="G59" s="151">
        <f t="shared" si="1"/>
        <v>4</v>
      </c>
      <c r="H59" s="75">
        <v>42730</v>
      </c>
      <c r="I59" s="75">
        <v>42820</v>
      </c>
      <c r="J59" s="75" t="s">
        <v>408</v>
      </c>
      <c r="K59" s="77" t="s">
        <v>409</v>
      </c>
      <c r="L59" s="77" t="s">
        <v>414</v>
      </c>
      <c r="M59" s="77" t="s">
        <v>105</v>
      </c>
      <c r="N59" s="77" t="s">
        <v>418</v>
      </c>
      <c r="O59" s="76"/>
      <c r="P59" s="67" t="s">
        <v>467</v>
      </c>
      <c r="Q59" s="67" t="s">
        <v>106</v>
      </c>
      <c r="R59" s="122"/>
    </row>
    <row r="60" spans="1:18" s="12" customFormat="1" ht="15" customHeight="1">
      <c r="A60" s="70" t="s">
        <v>51</v>
      </c>
      <c r="B60" s="64" t="s">
        <v>345</v>
      </c>
      <c r="C60" s="74">
        <f t="shared" si="0"/>
        <v>4</v>
      </c>
      <c r="D60" s="74"/>
      <c r="E60" s="74"/>
      <c r="F60" s="74"/>
      <c r="G60" s="151">
        <f t="shared" si="1"/>
        <v>4</v>
      </c>
      <c r="H60" s="75">
        <v>42711</v>
      </c>
      <c r="I60" s="75">
        <v>42801</v>
      </c>
      <c r="J60" s="75">
        <v>42719</v>
      </c>
      <c r="K60" s="77" t="s">
        <v>409</v>
      </c>
      <c r="L60" s="77" t="s">
        <v>417</v>
      </c>
      <c r="M60" s="77" t="s">
        <v>105</v>
      </c>
      <c r="N60" s="77" t="s">
        <v>418</v>
      </c>
      <c r="O60" s="76"/>
      <c r="P60" s="67" t="s">
        <v>468</v>
      </c>
      <c r="Q60" s="67" t="s">
        <v>568</v>
      </c>
      <c r="R60" s="120"/>
    </row>
    <row r="61" spans="1:18" s="12" customFormat="1" ht="14.25" customHeight="1">
      <c r="A61" s="70" t="s">
        <v>52</v>
      </c>
      <c r="B61" s="64" t="s">
        <v>345</v>
      </c>
      <c r="C61" s="74">
        <f t="shared" si="0"/>
        <v>4</v>
      </c>
      <c r="D61" s="74"/>
      <c r="E61" s="74">
        <v>0.5</v>
      </c>
      <c r="F61" s="74"/>
      <c r="G61" s="151">
        <f t="shared" si="1"/>
        <v>2</v>
      </c>
      <c r="H61" s="75">
        <v>42733</v>
      </c>
      <c r="I61" s="75">
        <v>42823</v>
      </c>
      <c r="J61" s="75">
        <v>42733</v>
      </c>
      <c r="K61" s="77" t="s">
        <v>413</v>
      </c>
      <c r="L61" s="76" t="s">
        <v>429</v>
      </c>
      <c r="M61" s="77" t="s">
        <v>105</v>
      </c>
      <c r="N61" s="77" t="s">
        <v>411</v>
      </c>
      <c r="O61" s="76" t="s">
        <v>534</v>
      </c>
      <c r="P61" s="67" t="s">
        <v>469</v>
      </c>
      <c r="Q61" s="67" t="s">
        <v>569</v>
      </c>
      <c r="R61" s="120"/>
    </row>
    <row r="62" spans="1:18" s="12" customFormat="1" ht="15" customHeight="1">
      <c r="A62" s="70" t="s">
        <v>53</v>
      </c>
      <c r="B62" s="64" t="s">
        <v>345</v>
      </c>
      <c r="C62" s="74">
        <f t="shared" si="0"/>
        <v>4</v>
      </c>
      <c r="D62" s="74"/>
      <c r="E62" s="74"/>
      <c r="F62" s="74"/>
      <c r="G62" s="151">
        <f t="shared" si="1"/>
        <v>4</v>
      </c>
      <c r="H62" s="75">
        <v>42704</v>
      </c>
      <c r="I62" s="75" t="s">
        <v>470</v>
      </c>
      <c r="J62" s="75" t="s">
        <v>408</v>
      </c>
      <c r="K62" s="77" t="s">
        <v>413</v>
      </c>
      <c r="L62" s="77" t="s">
        <v>414</v>
      </c>
      <c r="M62" s="77" t="s">
        <v>105</v>
      </c>
      <c r="N62" s="76" t="s">
        <v>515</v>
      </c>
      <c r="O62" s="153"/>
      <c r="P62" s="68" t="s">
        <v>471</v>
      </c>
      <c r="Q62" s="67" t="s">
        <v>106</v>
      </c>
      <c r="R62" s="120"/>
    </row>
    <row r="63" spans="1:18" s="12" customFormat="1" ht="15" customHeight="1">
      <c r="A63" s="70" t="s">
        <v>54</v>
      </c>
      <c r="B63" s="64" t="s">
        <v>345</v>
      </c>
      <c r="C63" s="74">
        <f t="shared" si="0"/>
        <v>4</v>
      </c>
      <c r="D63" s="74"/>
      <c r="E63" s="74"/>
      <c r="F63" s="74"/>
      <c r="G63" s="151">
        <f t="shared" si="1"/>
        <v>4</v>
      </c>
      <c r="H63" s="154">
        <v>42727</v>
      </c>
      <c r="I63" s="154">
        <v>42817</v>
      </c>
      <c r="J63" s="75" t="s">
        <v>408</v>
      </c>
      <c r="K63" s="77" t="s">
        <v>413</v>
      </c>
      <c r="L63" s="155" t="s">
        <v>417</v>
      </c>
      <c r="M63" s="77" t="s">
        <v>105</v>
      </c>
      <c r="N63" s="77" t="s">
        <v>418</v>
      </c>
      <c r="O63" s="76"/>
      <c r="P63" s="67" t="s">
        <v>472</v>
      </c>
      <c r="Q63" s="67" t="s">
        <v>570</v>
      </c>
      <c r="R63" s="120"/>
    </row>
    <row r="64" spans="1:18" s="12" customFormat="1" ht="15" customHeight="1">
      <c r="A64" s="70" t="s">
        <v>55</v>
      </c>
      <c r="B64" s="64" t="s">
        <v>345</v>
      </c>
      <c r="C64" s="74">
        <f t="shared" si="0"/>
        <v>4</v>
      </c>
      <c r="D64" s="74"/>
      <c r="E64" s="74"/>
      <c r="F64" s="74"/>
      <c r="G64" s="151">
        <f t="shared" si="1"/>
        <v>4</v>
      </c>
      <c r="H64" s="75">
        <v>42725</v>
      </c>
      <c r="I64" s="75">
        <v>42815</v>
      </c>
      <c r="J64" s="75">
        <v>42733</v>
      </c>
      <c r="K64" s="77" t="s">
        <v>413</v>
      </c>
      <c r="L64" s="77" t="s">
        <v>414</v>
      </c>
      <c r="M64" s="77" t="s">
        <v>105</v>
      </c>
      <c r="N64" s="77" t="s">
        <v>418</v>
      </c>
      <c r="O64" s="76"/>
      <c r="P64" s="67" t="s">
        <v>473</v>
      </c>
      <c r="Q64" s="67" t="s">
        <v>571</v>
      </c>
      <c r="R64" s="120"/>
    </row>
    <row r="65" spans="1:18" ht="15" customHeight="1">
      <c r="A65" s="70" t="s">
        <v>56</v>
      </c>
      <c r="B65" s="64" t="s">
        <v>345</v>
      </c>
      <c r="C65" s="74">
        <f t="shared" si="0"/>
        <v>4</v>
      </c>
      <c r="D65" s="74"/>
      <c r="E65" s="74"/>
      <c r="F65" s="74"/>
      <c r="G65" s="151">
        <f t="shared" si="1"/>
        <v>4</v>
      </c>
      <c r="H65" s="75">
        <v>42726</v>
      </c>
      <c r="I65" s="75">
        <v>42816</v>
      </c>
      <c r="J65" s="75">
        <v>42727</v>
      </c>
      <c r="K65" s="77" t="s">
        <v>409</v>
      </c>
      <c r="L65" s="77" t="s">
        <v>417</v>
      </c>
      <c r="M65" s="77" t="s">
        <v>105</v>
      </c>
      <c r="N65" s="76" t="s">
        <v>522</v>
      </c>
      <c r="O65" s="76"/>
      <c r="P65" s="67" t="s">
        <v>474</v>
      </c>
      <c r="Q65" s="67" t="s">
        <v>106</v>
      </c>
      <c r="R65" s="122"/>
    </row>
    <row r="66" spans="1:18" s="12" customFormat="1" ht="15" customHeight="1">
      <c r="A66" s="70" t="s">
        <v>57</v>
      </c>
      <c r="B66" s="64" t="s">
        <v>345</v>
      </c>
      <c r="C66" s="74">
        <f t="shared" si="0"/>
        <v>4</v>
      </c>
      <c r="D66" s="74"/>
      <c r="E66" s="74">
        <v>0.5</v>
      </c>
      <c r="F66" s="74"/>
      <c r="G66" s="151">
        <f t="shared" si="1"/>
        <v>2</v>
      </c>
      <c r="H66" s="75">
        <v>42719</v>
      </c>
      <c r="I66" s="75">
        <v>42809</v>
      </c>
      <c r="J66" s="75" t="s">
        <v>408</v>
      </c>
      <c r="K66" s="77" t="s">
        <v>409</v>
      </c>
      <c r="L66" s="76" t="s">
        <v>429</v>
      </c>
      <c r="M66" s="77" t="s">
        <v>105</v>
      </c>
      <c r="N66" s="77" t="s">
        <v>418</v>
      </c>
      <c r="O66" s="76"/>
      <c r="P66" s="67" t="s">
        <v>475</v>
      </c>
      <c r="Q66" s="67" t="s">
        <v>596</v>
      </c>
      <c r="R66" s="120"/>
    </row>
    <row r="67" spans="1:18" s="55" customFormat="1" ht="15" customHeight="1">
      <c r="A67" s="70" t="s">
        <v>58</v>
      </c>
      <c r="B67" s="64" t="s">
        <v>345</v>
      </c>
      <c r="C67" s="74">
        <f t="shared" si="0"/>
        <v>4</v>
      </c>
      <c r="D67" s="74"/>
      <c r="E67" s="74"/>
      <c r="F67" s="74"/>
      <c r="G67" s="151">
        <f t="shared" si="1"/>
        <v>4</v>
      </c>
      <c r="H67" s="75">
        <v>42716</v>
      </c>
      <c r="I67" s="75">
        <v>42806</v>
      </c>
      <c r="J67" s="75" t="s">
        <v>408</v>
      </c>
      <c r="K67" s="76" t="s">
        <v>476</v>
      </c>
      <c r="L67" s="77" t="s">
        <v>417</v>
      </c>
      <c r="M67" s="77" t="s">
        <v>105</v>
      </c>
      <c r="N67" s="77" t="s">
        <v>418</v>
      </c>
      <c r="O67" s="76"/>
      <c r="P67" s="67" t="s">
        <v>477</v>
      </c>
      <c r="Q67" s="67" t="s">
        <v>572</v>
      </c>
      <c r="R67" s="121"/>
    </row>
    <row r="68" spans="1:18" ht="15" customHeight="1">
      <c r="A68" s="70" t="s">
        <v>59</v>
      </c>
      <c r="B68" s="64" t="s">
        <v>345</v>
      </c>
      <c r="C68" s="74">
        <f t="shared" si="0"/>
        <v>4</v>
      </c>
      <c r="D68" s="74">
        <v>0.5</v>
      </c>
      <c r="E68" s="74"/>
      <c r="F68" s="74"/>
      <c r="G68" s="151">
        <f t="shared" si="1"/>
        <v>2</v>
      </c>
      <c r="H68" s="154">
        <v>42692</v>
      </c>
      <c r="I68" s="154">
        <v>42784</v>
      </c>
      <c r="J68" s="75">
        <v>42696</v>
      </c>
      <c r="K68" s="77" t="s">
        <v>413</v>
      </c>
      <c r="L68" s="155" t="s">
        <v>414</v>
      </c>
      <c r="M68" s="77" t="s">
        <v>105</v>
      </c>
      <c r="N68" s="76" t="s">
        <v>527</v>
      </c>
      <c r="O68" s="76" t="s">
        <v>536</v>
      </c>
      <c r="P68" s="67" t="s">
        <v>535</v>
      </c>
      <c r="Q68" s="67" t="s">
        <v>106</v>
      </c>
      <c r="R68" s="122"/>
    </row>
    <row r="69" spans="1:18" s="13" customFormat="1" ht="15" customHeight="1">
      <c r="A69" s="59" t="s">
        <v>60</v>
      </c>
      <c r="B69" s="78"/>
      <c r="C69" s="60"/>
      <c r="D69" s="78"/>
      <c r="E69" s="81"/>
      <c r="F69" s="81"/>
      <c r="G69" s="88"/>
      <c r="H69" s="82"/>
      <c r="I69" s="82"/>
      <c r="J69" s="81"/>
      <c r="K69" s="81"/>
      <c r="L69" s="81"/>
      <c r="M69" s="81"/>
      <c r="N69" s="81"/>
      <c r="O69" s="80"/>
      <c r="P69" s="129"/>
      <c r="Q69" s="129"/>
      <c r="R69" s="118"/>
    </row>
    <row r="70" spans="1:18" s="12" customFormat="1" ht="15" customHeight="1">
      <c r="A70" s="70" t="s">
        <v>61</v>
      </c>
      <c r="B70" s="64" t="s">
        <v>345</v>
      </c>
      <c r="C70" s="74">
        <f t="shared" si="0"/>
        <v>4</v>
      </c>
      <c r="D70" s="74"/>
      <c r="E70" s="74">
        <v>0.5</v>
      </c>
      <c r="F70" s="74"/>
      <c r="G70" s="151">
        <f t="shared" si="1"/>
        <v>2</v>
      </c>
      <c r="H70" s="75">
        <v>42732</v>
      </c>
      <c r="I70" s="75">
        <v>42822</v>
      </c>
      <c r="J70" s="75" t="s">
        <v>408</v>
      </c>
      <c r="K70" s="77" t="s">
        <v>413</v>
      </c>
      <c r="L70" s="76" t="s">
        <v>429</v>
      </c>
      <c r="M70" s="77" t="s">
        <v>105</v>
      </c>
      <c r="N70" s="77" t="s">
        <v>411</v>
      </c>
      <c r="O70" s="76"/>
      <c r="P70" s="68" t="s">
        <v>478</v>
      </c>
      <c r="Q70" s="67" t="s">
        <v>106</v>
      </c>
      <c r="R70" s="120"/>
    </row>
    <row r="71" spans="1:18" ht="15" customHeight="1">
      <c r="A71" s="70" t="s">
        <v>62</v>
      </c>
      <c r="B71" s="64" t="s">
        <v>346</v>
      </c>
      <c r="C71" s="74">
        <f t="shared" si="0"/>
        <v>0</v>
      </c>
      <c r="D71" s="74"/>
      <c r="E71" s="74"/>
      <c r="F71" s="74"/>
      <c r="G71" s="151">
        <f t="shared" si="1"/>
        <v>0</v>
      </c>
      <c r="H71" s="75">
        <v>42723</v>
      </c>
      <c r="I71" s="75">
        <v>42813</v>
      </c>
      <c r="J71" s="75"/>
      <c r="K71" s="77"/>
      <c r="L71" s="77"/>
      <c r="M71" s="77"/>
      <c r="N71" s="77"/>
      <c r="O71" s="76" t="s">
        <v>537</v>
      </c>
      <c r="P71" s="68" t="s">
        <v>479</v>
      </c>
      <c r="Q71" s="68" t="s">
        <v>573</v>
      </c>
      <c r="R71" s="122"/>
    </row>
    <row r="72" spans="1:18" ht="15" customHeight="1">
      <c r="A72" s="70" t="s">
        <v>63</v>
      </c>
      <c r="B72" s="64" t="s">
        <v>345</v>
      </c>
      <c r="C72" s="74">
        <f aca="true" t="shared" si="2" ref="C72:C98">IF(B72="Да, размещен ",4,0)</f>
        <v>4</v>
      </c>
      <c r="D72" s="74"/>
      <c r="E72" s="74"/>
      <c r="F72" s="74"/>
      <c r="G72" s="151">
        <f>C72*(1-D72)*(1-E72)*(1-F72)</f>
        <v>4</v>
      </c>
      <c r="H72" s="154">
        <v>42713</v>
      </c>
      <c r="I72" s="154">
        <v>42803</v>
      </c>
      <c r="J72" s="75" t="s">
        <v>408</v>
      </c>
      <c r="K72" s="77" t="s">
        <v>409</v>
      </c>
      <c r="L72" s="155" t="s">
        <v>417</v>
      </c>
      <c r="M72" s="77" t="s">
        <v>105</v>
      </c>
      <c r="N72" s="77" t="s">
        <v>411</v>
      </c>
      <c r="O72" s="76"/>
      <c r="P72" s="68" t="s">
        <v>538</v>
      </c>
      <c r="Q72" s="67" t="s">
        <v>106</v>
      </c>
      <c r="R72" s="122"/>
    </row>
    <row r="73" spans="1:18" s="12" customFormat="1" ht="15" customHeight="1">
      <c r="A73" s="70" t="s">
        <v>64</v>
      </c>
      <c r="B73" s="64" t="s">
        <v>345</v>
      </c>
      <c r="C73" s="74">
        <f t="shared" si="2"/>
        <v>4</v>
      </c>
      <c r="D73" s="74"/>
      <c r="E73" s="74"/>
      <c r="F73" s="74"/>
      <c r="G73" s="151">
        <f>C73*(1-D73)*(1-E73)*(1-F73)</f>
        <v>4</v>
      </c>
      <c r="H73" s="75">
        <v>42727</v>
      </c>
      <c r="I73" s="75">
        <v>42817</v>
      </c>
      <c r="J73" s="75" t="s">
        <v>408</v>
      </c>
      <c r="K73" s="77" t="s">
        <v>413</v>
      </c>
      <c r="L73" s="77" t="s">
        <v>417</v>
      </c>
      <c r="M73" s="77" t="s">
        <v>105</v>
      </c>
      <c r="N73" s="76" t="s">
        <v>515</v>
      </c>
      <c r="O73" s="76"/>
      <c r="P73" s="68" t="s">
        <v>480</v>
      </c>
      <c r="Q73" s="67" t="s">
        <v>106</v>
      </c>
      <c r="R73" s="120"/>
    </row>
    <row r="74" spans="1:18" s="12" customFormat="1" ht="15" customHeight="1">
      <c r="A74" s="70" t="s">
        <v>65</v>
      </c>
      <c r="B74" s="64" t="s">
        <v>345</v>
      </c>
      <c r="C74" s="74">
        <f t="shared" si="2"/>
        <v>4</v>
      </c>
      <c r="D74" s="74"/>
      <c r="E74" s="74"/>
      <c r="F74" s="74"/>
      <c r="G74" s="151">
        <f>C74*(1-D74)*(1-E74)*(1-F74)</f>
        <v>4</v>
      </c>
      <c r="H74" s="75">
        <v>42691</v>
      </c>
      <c r="I74" s="75">
        <v>42783</v>
      </c>
      <c r="J74" s="75" t="s">
        <v>408</v>
      </c>
      <c r="K74" s="77" t="s">
        <v>413</v>
      </c>
      <c r="L74" s="77" t="s">
        <v>417</v>
      </c>
      <c r="M74" s="77" t="s">
        <v>105</v>
      </c>
      <c r="N74" s="77" t="s">
        <v>418</v>
      </c>
      <c r="O74" s="76"/>
      <c r="P74" s="68" t="s">
        <v>481</v>
      </c>
      <c r="Q74" s="67" t="s">
        <v>106</v>
      </c>
      <c r="R74" s="120"/>
    </row>
    <row r="75" spans="1:18" s="12" customFormat="1" ht="15" customHeight="1">
      <c r="A75" s="70" t="s">
        <v>66</v>
      </c>
      <c r="B75" s="64" t="s">
        <v>345</v>
      </c>
      <c r="C75" s="74">
        <f t="shared" si="2"/>
        <v>4</v>
      </c>
      <c r="D75" s="74"/>
      <c r="E75" s="74"/>
      <c r="F75" s="74"/>
      <c r="G75" s="151">
        <f>C75*(1-D75)*(1-E75)*(1-F75)</f>
        <v>4</v>
      </c>
      <c r="H75" s="75">
        <v>42699</v>
      </c>
      <c r="I75" s="75">
        <v>42791</v>
      </c>
      <c r="J75" s="75">
        <v>42699</v>
      </c>
      <c r="K75" s="77" t="s">
        <v>409</v>
      </c>
      <c r="L75" s="77" t="s">
        <v>417</v>
      </c>
      <c r="M75" s="77" t="s">
        <v>105</v>
      </c>
      <c r="N75" s="77" t="s">
        <v>418</v>
      </c>
      <c r="O75" s="76"/>
      <c r="P75" s="68" t="s">
        <v>482</v>
      </c>
      <c r="Q75" s="68" t="s">
        <v>574</v>
      </c>
      <c r="R75" s="120"/>
    </row>
    <row r="76" spans="1:18" s="13" customFormat="1" ht="15" customHeight="1">
      <c r="A76" s="59" t="s">
        <v>67</v>
      </c>
      <c r="B76" s="78"/>
      <c r="C76" s="60"/>
      <c r="D76" s="78"/>
      <c r="E76" s="81"/>
      <c r="F76" s="81"/>
      <c r="G76" s="88"/>
      <c r="H76" s="82"/>
      <c r="I76" s="82"/>
      <c r="J76" s="81"/>
      <c r="K76" s="81"/>
      <c r="L76" s="81"/>
      <c r="M76" s="81"/>
      <c r="N76" s="81"/>
      <c r="O76" s="80"/>
      <c r="P76" s="129"/>
      <c r="Q76" s="129"/>
      <c r="R76" s="118"/>
    </row>
    <row r="77" spans="1:18" s="12" customFormat="1" ht="15" customHeight="1">
      <c r="A77" s="70" t="s">
        <v>68</v>
      </c>
      <c r="B77" s="64" t="s">
        <v>345</v>
      </c>
      <c r="C77" s="74">
        <f t="shared" si="2"/>
        <v>4</v>
      </c>
      <c r="D77" s="74"/>
      <c r="E77" s="74"/>
      <c r="F77" s="74"/>
      <c r="G77" s="151">
        <f aca="true" t="shared" si="3" ref="G77:G88">C77*(1-D77)*(1-E77)*(1-F77)</f>
        <v>4</v>
      </c>
      <c r="H77" s="154">
        <v>42718</v>
      </c>
      <c r="I77" s="154">
        <v>42808</v>
      </c>
      <c r="J77" s="75" t="s">
        <v>408</v>
      </c>
      <c r="K77" s="77" t="s">
        <v>409</v>
      </c>
      <c r="L77" s="155" t="s">
        <v>414</v>
      </c>
      <c r="M77" s="155" t="s">
        <v>105</v>
      </c>
      <c r="N77" s="77" t="s">
        <v>411</v>
      </c>
      <c r="O77" s="156"/>
      <c r="P77" s="86" t="s">
        <v>540</v>
      </c>
      <c r="Q77" s="86" t="s">
        <v>575</v>
      </c>
      <c r="R77" s="120"/>
    </row>
    <row r="78" spans="1:18" s="12" customFormat="1" ht="15" customHeight="1">
      <c r="A78" s="70" t="s">
        <v>69</v>
      </c>
      <c r="B78" s="64" t="s">
        <v>345</v>
      </c>
      <c r="C78" s="74">
        <f t="shared" si="2"/>
        <v>4</v>
      </c>
      <c r="D78" s="74"/>
      <c r="E78" s="74"/>
      <c r="F78" s="74"/>
      <c r="G78" s="151">
        <f t="shared" si="3"/>
        <v>4</v>
      </c>
      <c r="H78" s="154">
        <v>42725</v>
      </c>
      <c r="I78" s="154">
        <v>42815</v>
      </c>
      <c r="J78" s="75">
        <v>42726</v>
      </c>
      <c r="K78" s="77" t="s">
        <v>413</v>
      </c>
      <c r="L78" s="155" t="s">
        <v>414</v>
      </c>
      <c r="M78" s="155" t="s">
        <v>105</v>
      </c>
      <c r="N78" s="77" t="s">
        <v>411</v>
      </c>
      <c r="O78" s="156"/>
      <c r="P78" s="86" t="s">
        <v>483</v>
      </c>
      <c r="Q78" s="86" t="s">
        <v>541</v>
      </c>
      <c r="R78" s="120"/>
    </row>
    <row r="79" spans="1:18" s="12" customFormat="1" ht="15" customHeight="1">
      <c r="A79" s="70" t="s">
        <v>70</v>
      </c>
      <c r="B79" s="64" t="s">
        <v>345</v>
      </c>
      <c r="C79" s="74">
        <f t="shared" si="2"/>
        <v>4</v>
      </c>
      <c r="D79" s="74"/>
      <c r="E79" s="74">
        <v>0.5</v>
      </c>
      <c r="F79" s="74"/>
      <c r="G79" s="151">
        <f t="shared" si="3"/>
        <v>2</v>
      </c>
      <c r="H79" s="75">
        <v>42734</v>
      </c>
      <c r="I79" s="75">
        <v>42824</v>
      </c>
      <c r="J79" s="75" t="s">
        <v>408</v>
      </c>
      <c r="K79" s="77" t="s">
        <v>106</v>
      </c>
      <c r="L79" s="77" t="s">
        <v>509</v>
      </c>
      <c r="M79" s="155" t="s">
        <v>105</v>
      </c>
      <c r="N79" s="77" t="s">
        <v>450</v>
      </c>
      <c r="O79" s="156"/>
      <c r="P79" s="86" t="s">
        <v>484</v>
      </c>
      <c r="Q79" s="67" t="s">
        <v>106</v>
      </c>
      <c r="R79" s="120"/>
    </row>
    <row r="80" spans="1:18" s="12" customFormat="1" ht="15" customHeight="1">
      <c r="A80" s="70" t="s">
        <v>71</v>
      </c>
      <c r="B80" s="64" t="s">
        <v>345</v>
      </c>
      <c r="C80" s="74">
        <f t="shared" si="2"/>
        <v>4</v>
      </c>
      <c r="D80" s="74"/>
      <c r="E80" s="74"/>
      <c r="F80" s="74"/>
      <c r="G80" s="151">
        <f t="shared" si="3"/>
        <v>4</v>
      </c>
      <c r="H80" s="75">
        <v>42727</v>
      </c>
      <c r="I80" s="75">
        <v>42817</v>
      </c>
      <c r="J80" s="75">
        <v>42731</v>
      </c>
      <c r="K80" s="77" t="s">
        <v>543</v>
      </c>
      <c r="L80" s="77" t="s">
        <v>414</v>
      </c>
      <c r="M80" s="155" t="s">
        <v>105</v>
      </c>
      <c r="N80" s="77" t="s">
        <v>418</v>
      </c>
      <c r="O80" s="156"/>
      <c r="P80" s="86" t="s">
        <v>542</v>
      </c>
      <c r="Q80" s="67" t="s">
        <v>106</v>
      </c>
      <c r="R80" s="120"/>
    </row>
    <row r="81" spans="1:18" ht="15" customHeight="1">
      <c r="A81" s="70" t="s">
        <v>72</v>
      </c>
      <c r="B81" s="64" t="s">
        <v>345</v>
      </c>
      <c r="C81" s="74">
        <f t="shared" si="2"/>
        <v>4</v>
      </c>
      <c r="D81" s="74"/>
      <c r="E81" s="74"/>
      <c r="F81" s="74"/>
      <c r="G81" s="151">
        <f t="shared" si="3"/>
        <v>4</v>
      </c>
      <c r="H81" s="75">
        <v>42723</v>
      </c>
      <c r="I81" s="75">
        <v>42813</v>
      </c>
      <c r="J81" s="75" t="s">
        <v>408</v>
      </c>
      <c r="K81" s="77" t="s">
        <v>413</v>
      </c>
      <c r="L81" s="77" t="s">
        <v>417</v>
      </c>
      <c r="M81" s="155" t="s">
        <v>105</v>
      </c>
      <c r="N81" s="77" t="s">
        <v>418</v>
      </c>
      <c r="O81" s="156"/>
      <c r="P81" s="86" t="s">
        <v>485</v>
      </c>
      <c r="Q81" s="67" t="s">
        <v>106</v>
      </c>
      <c r="R81" s="122"/>
    </row>
    <row r="82" spans="1:18" s="12" customFormat="1" ht="15" customHeight="1">
      <c r="A82" s="70" t="s">
        <v>73</v>
      </c>
      <c r="B82" s="64" t="s">
        <v>345</v>
      </c>
      <c r="C82" s="74">
        <f t="shared" si="2"/>
        <v>4</v>
      </c>
      <c r="D82" s="74"/>
      <c r="E82" s="74"/>
      <c r="F82" s="74"/>
      <c r="G82" s="151">
        <f t="shared" si="3"/>
        <v>4</v>
      </c>
      <c r="H82" s="75">
        <v>42727</v>
      </c>
      <c r="I82" s="75">
        <v>42817</v>
      </c>
      <c r="J82" s="75">
        <v>42733</v>
      </c>
      <c r="K82" s="77" t="s">
        <v>409</v>
      </c>
      <c r="L82" s="77" t="s">
        <v>417</v>
      </c>
      <c r="M82" s="155" t="s">
        <v>105</v>
      </c>
      <c r="N82" s="76" t="s">
        <v>544</v>
      </c>
      <c r="O82" s="156"/>
      <c r="P82" s="86" t="s">
        <v>486</v>
      </c>
      <c r="Q82" s="67" t="s">
        <v>106</v>
      </c>
      <c r="R82" s="120"/>
    </row>
    <row r="83" spans="1:18" ht="15" customHeight="1">
      <c r="A83" s="70" t="s">
        <v>74</v>
      </c>
      <c r="B83" s="64" t="s">
        <v>345</v>
      </c>
      <c r="C83" s="74">
        <f t="shared" si="2"/>
        <v>4</v>
      </c>
      <c r="D83" s="74"/>
      <c r="E83" s="74"/>
      <c r="F83" s="74"/>
      <c r="G83" s="151">
        <f t="shared" si="3"/>
        <v>4</v>
      </c>
      <c r="H83" s="75">
        <v>42724</v>
      </c>
      <c r="I83" s="75">
        <v>42814</v>
      </c>
      <c r="J83" s="75">
        <v>42724</v>
      </c>
      <c r="K83" s="77" t="s">
        <v>409</v>
      </c>
      <c r="L83" s="77" t="s">
        <v>417</v>
      </c>
      <c r="M83" s="155" t="s">
        <v>105</v>
      </c>
      <c r="N83" s="76" t="s">
        <v>515</v>
      </c>
      <c r="O83" s="156"/>
      <c r="P83" s="86" t="s">
        <v>487</v>
      </c>
      <c r="Q83" s="67" t="s">
        <v>106</v>
      </c>
      <c r="R83" s="122"/>
    </row>
    <row r="84" spans="1:18" s="10" customFormat="1" ht="15" customHeight="1">
      <c r="A84" s="70" t="s">
        <v>75</v>
      </c>
      <c r="B84" s="64" t="s">
        <v>345</v>
      </c>
      <c r="C84" s="74">
        <f t="shared" si="2"/>
        <v>4</v>
      </c>
      <c r="D84" s="74"/>
      <c r="E84" s="74"/>
      <c r="F84" s="74"/>
      <c r="G84" s="151">
        <f t="shared" si="3"/>
        <v>4</v>
      </c>
      <c r="H84" s="75">
        <v>42725</v>
      </c>
      <c r="I84" s="75">
        <v>42815</v>
      </c>
      <c r="J84" s="75">
        <v>42725</v>
      </c>
      <c r="K84" s="77" t="s">
        <v>413</v>
      </c>
      <c r="L84" s="77" t="s">
        <v>414</v>
      </c>
      <c r="M84" s="155" t="s">
        <v>105</v>
      </c>
      <c r="N84" s="77" t="s">
        <v>411</v>
      </c>
      <c r="O84" s="156"/>
      <c r="P84" s="86" t="s">
        <v>488</v>
      </c>
      <c r="Q84" s="86" t="s">
        <v>545</v>
      </c>
      <c r="R84" s="123"/>
    </row>
    <row r="85" spans="1:18" s="12" customFormat="1" ht="15" customHeight="1">
      <c r="A85" s="70" t="s">
        <v>76</v>
      </c>
      <c r="B85" s="64" t="s">
        <v>345</v>
      </c>
      <c r="C85" s="74">
        <f t="shared" si="2"/>
        <v>4</v>
      </c>
      <c r="D85" s="74"/>
      <c r="E85" s="74">
        <v>0.5</v>
      </c>
      <c r="F85" s="74"/>
      <c r="G85" s="151">
        <f t="shared" si="3"/>
        <v>2</v>
      </c>
      <c r="H85" s="75">
        <v>42724</v>
      </c>
      <c r="I85" s="75">
        <v>42814</v>
      </c>
      <c r="J85" s="75">
        <v>42726</v>
      </c>
      <c r="K85" s="77" t="s">
        <v>413</v>
      </c>
      <c r="L85" s="76" t="s">
        <v>429</v>
      </c>
      <c r="M85" s="155" t="s">
        <v>105</v>
      </c>
      <c r="N85" s="77" t="s">
        <v>411</v>
      </c>
      <c r="O85" s="156"/>
      <c r="P85" s="86" t="s">
        <v>489</v>
      </c>
      <c r="Q85" s="67" t="s">
        <v>106</v>
      </c>
      <c r="R85" s="120"/>
    </row>
    <row r="86" spans="1:18" ht="15" customHeight="1">
      <c r="A86" s="70" t="s">
        <v>77</v>
      </c>
      <c r="B86" s="64" t="s">
        <v>345</v>
      </c>
      <c r="C86" s="74">
        <f t="shared" si="2"/>
        <v>4</v>
      </c>
      <c r="D86" s="74"/>
      <c r="E86" s="74"/>
      <c r="F86" s="74"/>
      <c r="G86" s="151">
        <f t="shared" si="3"/>
        <v>4</v>
      </c>
      <c r="H86" s="75">
        <v>42732</v>
      </c>
      <c r="I86" s="75">
        <v>42822</v>
      </c>
      <c r="J86" s="75">
        <v>42732</v>
      </c>
      <c r="K86" s="77" t="s">
        <v>413</v>
      </c>
      <c r="L86" s="77" t="s">
        <v>417</v>
      </c>
      <c r="M86" s="155" t="s">
        <v>105</v>
      </c>
      <c r="N86" s="76" t="s">
        <v>527</v>
      </c>
      <c r="O86" s="156"/>
      <c r="P86" s="86" t="s">
        <v>490</v>
      </c>
      <c r="Q86" s="67" t="s">
        <v>106</v>
      </c>
      <c r="R86" s="122"/>
    </row>
    <row r="87" spans="1:18" s="55" customFormat="1" ht="15" customHeight="1">
      <c r="A87" s="70" t="s">
        <v>78</v>
      </c>
      <c r="B87" s="64" t="s">
        <v>345</v>
      </c>
      <c r="C87" s="74">
        <f t="shared" si="2"/>
        <v>4</v>
      </c>
      <c r="D87" s="74"/>
      <c r="E87" s="74"/>
      <c r="F87" s="74"/>
      <c r="G87" s="151">
        <f t="shared" si="3"/>
        <v>4</v>
      </c>
      <c r="H87" s="75">
        <v>42732</v>
      </c>
      <c r="I87" s="75">
        <v>42822</v>
      </c>
      <c r="J87" s="75">
        <v>42745</v>
      </c>
      <c r="K87" s="76" t="s">
        <v>476</v>
      </c>
      <c r="L87" s="77" t="s">
        <v>417</v>
      </c>
      <c r="M87" s="155" t="s">
        <v>105</v>
      </c>
      <c r="N87" s="77" t="s">
        <v>421</v>
      </c>
      <c r="O87" s="156"/>
      <c r="P87" s="86" t="s">
        <v>491</v>
      </c>
      <c r="Q87" s="86" t="s">
        <v>546</v>
      </c>
      <c r="R87" s="121"/>
    </row>
    <row r="88" spans="1:18" s="12" customFormat="1" ht="15" customHeight="1">
      <c r="A88" s="70" t="s">
        <v>79</v>
      </c>
      <c r="B88" s="64" t="s">
        <v>346</v>
      </c>
      <c r="C88" s="74">
        <f t="shared" si="2"/>
        <v>0</v>
      </c>
      <c r="D88" s="74"/>
      <c r="E88" s="74"/>
      <c r="F88" s="74"/>
      <c r="G88" s="151">
        <f t="shared" si="3"/>
        <v>0</v>
      </c>
      <c r="H88" s="154">
        <v>42733</v>
      </c>
      <c r="I88" s="154">
        <v>42823</v>
      </c>
      <c r="J88" s="75"/>
      <c r="K88" s="77"/>
      <c r="L88" s="155"/>
      <c r="M88" s="155"/>
      <c r="N88" s="132"/>
      <c r="O88" s="76" t="s">
        <v>594</v>
      </c>
      <c r="P88" s="86" t="s">
        <v>492</v>
      </c>
      <c r="Q88" s="86" t="s">
        <v>561</v>
      </c>
      <c r="R88" s="120"/>
    </row>
    <row r="89" spans="1:18" s="13" customFormat="1" ht="15" customHeight="1">
      <c r="A89" s="59" t="s">
        <v>80</v>
      </c>
      <c r="B89" s="78"/>
      <c r="C89" s="60"/>
      <c r="D89" s="78"/>
      <c r="E89" s="81"/>
      <c r="F89" s="81"/>
      <c r="G89" s="88"/>
      <c r="H89" s="82"/>
      <c r="I89" s="82"/>
      <c r="J89" s="81"/>
      <c r="K89" s="81"/>
      <c r="L89" s="81"/>
      <c r="M89" s="81"/>
      <c r="N89" s="81"/>
      <c r="O89" s="80"/>
      <c r="P89" s="129"/>
      <c r="Q89" s="129"/>
      <c r="R89" s="118"/>
    </row>
    <row r="90" spans="1:18" s="12" customFormat="1" ht="15" customHeight="1">
      <c r="A90" s="70" t="s">
        <v>81</v>
      </c>
      <c r="B90" s="64" t="s">
        <v>345</v>
      </c>
      <c r="C90" s="74">
        <f t="shared" si="2"/>
        <v>4</v>
      </c>
      <c r="D90" s="74"/>
      <c r="E90" s="74"/>
      <c r="F90" s="74"/>
      <c r="G90" s="151">
        <f aca="true" t="shared" si="4" ref="G90:G98">C90*(1-D90)*(1-E90)*(1-F90)</f>
        <v>4</v>
      </c>
      <c r="H90" s="75">
        <v>42724</v>
      </c>
      <c r="I90" s="75">
        <v>42814</v>
      </c>
      <c r="J90" s="75" t="s">
        <v>408</v>
      </c>
      <c r="K90" s="76" t="s">
        <v>521</v>
      </c>
      <c r="L90" s="77" t="s">
        <v>414</v>
      </c>
      <c r="M90" s="77" t="s">
        <v>105</v>
      </c>
      <c r="N90" s="76" t="s">
        <v>548</v>
      </c>
      <c r="O90" s="76" t="s">
        <v>595</v>
      </c>
      <c r="P90" s="68" t="s">
        <v>547</v>
      </c>
      <c r="Q90" s="68" t="s">
        <v>549</v>
      </c>
      <c r="R90" s="120"/>
    </row>
    <row r="91" spans="1:18" s="12" customFormat="1" ht="15" customHeight="1">
      <c r="A91" s="70" t="s">
        <v>82</v>
      </c>
      <c r="B91" s="64" t="s">
        <v>345</v>
      </c>
      <c r="C91" s="74">
        <f t="shared" si="2"/>
        <v>4</v>
      </c>
      <c r="D91" s="74"/>
      <c r="E91" s="74"/>
      <c r="F91" s="74"/>
      <c r="G91" s="151">
        <f t="shared" si="4"/>
        <v>4</v>
      </c>
      <c r="H91" s="75">
        <v>42703</v>
      </c>
      <c r="I91" s="75" t="s">
        <v>493</v>
      </c>
      <c r="J91" s="75" t="s">
        <v>408</v>
      </c>
      <c r="K91" s="77" t="s">
        <v>413</v>
      </c>
      <c r="L91" s="77" t="s">
        <v>414</v>
      </c>
      <c r="M91" s="77" t="s">
        <v>105</v>
      </c>
      <c r="N91" s="77" t="s">
        <v>411</v>
      </c>
      <c r="O91" s="76"/>
      <c r="P91" s="67" t="s">
        <v>494</v>
      </c>
      <c r="Q91" s="67" t="s">
        <v>576</v>
      </c>
      <c r="R91" s="120"/>
    </row>
    <row r="92" spans="1:18" ht="15" customHeight="1">
      <c r="A92" s="70" t="s">
        <v>83</v>
      </c>
      <c r="B92" s="64" t="s">
        <v>345</v>
      </c>
      <c r="C92" s="74">
        <f t="shared" si="2"/>
        <v>4</v>
      </c>
      <c r="D92" s="74"/>
      <c r="E92" s="74"/>
      <c r="F92" s="74"/>
      <c r="G92" s="151">
        <f t="shared" si="4"/>
        <v>4</v>
      </c>
      <c r="H92" s="75">
        <v>42727</v>
      </c>
      <c r="I92" s="75">
        <v>42817</v>
      </c>
      <c r="J92" s="75">
        <v>42730</v>
      </c>
      <c r="K92" s="76" t="s">
        <v>521</v>
      </c>
      <c r="L92" s="77" t="s">
        <v>414</v>
      </c>
      <c r="M92" s="77" t="s">
        <v>105</v>
      </c>
      <c r="N92" s="77" t="s">
        <v>418</v>
      </c>
      <c r="O92" s="76"/>
      <c r="P92" s="67" t="s">
        <v>495</v>
      </c>
      <c r="Q92" s="67" t="s">
        <v>550</v>
      </c>
      <c r="R92" s="122"/>
    </row>
    <row r="93" spans="1:18" s="13" customFormat="1" ht="15" customHeight="1">
      <c r="A93" s="70" t="s">
        <v>84</v>
      </c>
      <c r="B93" s="64" t="s">
        <v>345</v>
      </c>
      <c r="C93" s="74">
        <f t="shared" si="2"/>
        <v>4</v>
      </c>
      <c r="D93" s="74"/>
      <c r="E93" s="74">
        <v>0.5</v>
      </c>
      <c r="F93" s="74"/>
      <c r="G93" s="151">
        <f t="shared" si="4"/>
        <v>2</v>
      </c>
      <c r="H93" s="75">
        <v>42710</v>
      </c>
      <c r="I93" s="75">
        <v>42800</v>
      </c>
      <c r="J93" s="75">
        <v>42720</v>
      </c>
      <c r="K93" s="77" t="s">
        <v>409</v>
      </c>
      <c r="L93" s="76" t="s">
        <v>429</v>
      </c>
      <c r="M93" s="77" t="s">
        <v>105</v>
      </c>
      <c r="N93" s="77" t="s">
        <v>418</v>
      </c>
      <c r="O93" s="76"/>
      <c r="P93" s="67" t="s">
        <v>496</v>
      </c>
      <c r="Q93" s="67" t="s">
        <v>577</v>
      </c>
      <c r="R93" s="118"/>
    </row>
    <row r="94" spans="1:18" ht="15" customHeight="1">
      <c r="A94" s="70" t="s">
        <v>85</v>
      </c>
      <c r="B94" s="64" t="s">
        <v>345</v>
      </c>
      <c r="C94" s="74">
        <f t="shared" si="2"/>
        <v>4</v>
      </c>
      <c r="D94" s="74"/>
      <c r="E94" s="74">
        <v>0.5</v>
      </c>
      <c r="F94" s="74"/>
      <c r="G94" s="151">
        <f t="shared" si="4"/>
        <v>2</v>
      </c>
      <c r="H94" s="75">
        <v>42724</v>
      </c>
      <c r="I94" s="75">
        <v>42814</v>
      </c>
      <c r="J94" s="75">
        <v>42724</v>
      </c>
      <c r="K94" s="77" t="s">
        <v>106</v>
      </c>
      <c r="L94" s="77" t="s">
        <v>509</v>
      </c>
      <c r="M94" s="77" t="s">
        <v>105</v>
      </c>
      <c r="N94" s="77" t="s">
        <v>450</v>
      </c>
      <c r="O94" s="76"/>
      <c r="P94" s="67" t="s">
        <v>497</v>
      </c>
      <c r="Q94" s="67" t="s">
        <v>106</v>
      </c>
      <c r="R94" s="122"/>
    </row>
    <row r="95" spans="1:18" s="12" customFormat="1" ht="15" customHeight="1">
      <c r="A95" s="70" t="s">
        <v>86</v>
      </c>
      <c r="B95" s="64" t="s">
        <v>345</v>
      </c>
      <c r="C95" s="74">
        <f t="shared" si="2"/>
        <v>4</v>
      </c>
      <c r="D95" s="74"/>
      <c r="E95" s="74"/>
      <c r="F95" s="74"/>
      <c r="G95" s="151">
        <f t="shared" si="4"/>
        <v>4</v>
      </c>
      <c r="H95" s="75">
        <v>42733</v>
      </c>
      <c r="I95" s="75">
        <v>42823</v>
      </c>
      <c r="J95" s="75" t="s">
        <v>408</v>
      </c>
      <c r="K95" s="77" t="s">
        <v>409</v>
      </c>
      <c r="L95" s="77" t="s">
        <v>414</v>
      </c>
      <c r="M95" s="77" t="s">
        <v>105</v>
      </c>
      <c r="N95" s="77" t="s">
        <v>418</v>
      </c>
      <c r="O95" s="76" t="s">
        <v>511</v>
      </c>
      <c r="P95" s="67" t="s">
        <v>552</v>
      </c>
      <c r="Q95" s="67" t="s">
        <v>551</v>
      </c>
      <c r="R95" s="120"/>
    </row>
    <row r="96" spans="1:18" s="12" customFormat="1" ht="15" customHeight="1">
      <c r="A96" s="70" t="s">
        <v>87</v>
      </c>
      <c r="B96" s="64" t="s">
        <v>345</v>
      </c>
      <c r="C96" s="74">
        <f t="shared" si="2"/>
        <v>4</v>
      </c>
      <c r="D96" s="74"/>
      <c r="E96" s="74"/>
      <c r="F96" s="74"/>
      <c r="G96" s="151">
        <f t="shared" si="4"/>
        <v>4</v>
      </c>
      <c r="H96" s="75">
        <v>42723</v>
      </c>
      <c r="I96" s="75">
        <v>42813</v>
      </c>
      <c r="J96" s="75" t="s">
        <v>408</v>
      </c>
      <c r="K96" s="77" t="s">
        <v>409</v>
      </c>
      <c r="L96" s="77" t="s">
        <v>417</v>
      </c>
      <c r="M96" s="77" t="s">
        <v>105</v>
      </c>
      <c r="N96" s="76" t="s">
        <v>522</v>
      </c>
      <c r="O96" s="76" t="s">
        <v>511</v>
      </c>
      <c r="P96" s="67" t="s">
        <v>578</v>
      </c>
      <c r="Q96" s="67" t="s">
        <v>553</v>
      </c>
      <c r="R96" s="120"/>
    </row>
    <row r="97" spans="1:18" s="12" customFormat="1" ht="15" customHeight="1">
      <c r="A97" s="70" t="s">
        <v>88</v>
      </c>
      <c r="B97" s="64" t="s">
        <v>345</v>
      </c>
      <c r="C97" s="74">
        <f t="shared" si="2"/>
        <v>4</v>
      </c>
      <c r="D97" s="74">
        <v>0.5</v>
      </c>
      <c r="E97" s="74">
        <v>0.5</v>
      </c>
      <c r="F97" s="74"/>
      <c r="G97" s="151">
        <f t="shared" si="4"/>
        <v>1</v>
      </c>
      <c r="H97" s="75">
        <v>42726</v>
      </c>
      <c r="I97" s="75">
        <v>42816</v>
      </c>
      <c r="J97" s="75">
        <v>42744</v>
      </c>
      <c r="K97" s="77" t="s">
        <v>106</v>
      </c>
      <c r="L97" s="77" t="s">
        <v>509</v>
      </c>
      <c r="M97" s="77" t="s">
        <v>105</v>
      </c>
      <c r="N97" s="76" t="s">
        <v>498</v>
      </c>
      <c r="O97" s="76" t="s">
        <v>556</v>
      </c>
      <c r="P97" s="67" t="s">
        <v>499</v>
      </c>
      <c r="Q97" s="67" t="s">
        <v>106</v>
      </c>
      <c r="R97" s="120"/>
    </row>
    <row r="98" spans="1:18" s="12" customFormat="1" ht="15" customHeight="1">
      <c r="A98" s="70" t="s">
        <v>89</v>
      </c>
      <c r="B98" s="64" t="s">
        <v>345</v>
      </c>
      <c r="C98" s="74">
        <f t="shared" si="2"/>
        <v>4</v>
      </c>
      <c r="D98" s="74"/>
      <c r="E98" s="74">
        <v>0.5</v>
      </c>
      <c r="F98" s="74"/>
      <c r="G98" s="151">
        <f t="shared" si="4"/>
        <v>2</v>
      </c>
      <c r="H98" s="75">
        <v>42723</v>
      </c>
      <c r="I98" s="75">
        <v>42813</v>
      </c>
      <c r="J98" s="75" t="s">
        <v>408</v>
      </c>
      <c r="K98" s="76" t="s">
        <v>554</v>
      </c>
      <c r="L98" s="76" t="s">
        <v>555</v>
      </c>
      <c r="M98" s="77" t="s">
        <v>105</v>
      </c>
      <c r="N98" s="77" t="s">
        <v>500</v>
      </c>
      <c r="O98" s="76"/>
      <c r="P98" s="67" t="s">
        <v>501</v>
      </c>
      <c r="Q98" s="67" t="s">
        <v>106</v>
      </c>
      <c r="R98" s="120"/>
    </row>
    <row r="99" ht="15">
      <c r="A99" s="2" t="s">
        <v>626</v>
      </c>
    </row>
  </sheetData>
  <sheetProtection/>
  <autoFilter ref="A6:S98"/>
  <mergeCells count="20">
    <mergeCell ref="O3:O5"/>
    <mergeCell ref="P3:Q3"/>
    <mergeCell ref="A1:Q1"/>
    <mergeCell ref="A2:Q2"/>
    <mergeCell ref="A3:A5"/>
    <mergeCell ref="C3:G3"/>
    <mergeCell ref="H3:H5"/>
    <mergeCell ref="I3:I5"/>
    <mergeCell ref="C4:C5"/>
    <mergeCell ref="D4:D5"/>
    <mergeCell ref="E4:E5"/>
    <mergeCell ref="F4:F5"/>
    <mergeCell ref="G4:G5"/>
    <mergeCell ref="P4:P5"/>
    <mergeCell ref="Q4:Q5"/>
    <mergeCell ref="K3:K5"/>
    <mergeCell ref="J3:J5"/>
    <mergeCell ref="L3:L5"/>
    <mergeCell ref="M3:M5"/>
    <mergeCell ref="N3:N5"/>
  </mergeCells>
  <dataValidations count="3">
    <dataValidation type="list" allowBlank="1" showInputMessage="1" showErrorMessage="1" sqref="F6">
      <formula1>"0,5"</formula1>
    </dataValidation>
    <dataValidation type="list" allowBlank="1" showInputMessage="1" showErrorMessage="1" sqref="B25 B37 B46 B54 B69 B76 B89">
      <formula1>'1.1'!#REF!</formula1>
    </dataValidation>
    <dataValidation type="list" allowBlank="1" showInputMessage="1" showErrorMessage="1" sqref="B47:B53 B6:B24 B38:B45 B26:B36 B55:B68 B77:B88 B70:B75 B90:B98">
      <formula1>$B$4:$B$5</formula1>
    </dataValidation>
  </dataValidations>
  <hyperlinks>
    <hyperlink ref="G100" r:id="rId1" display="http://minfin.rk.gov.ru/rus/info.php?id=617363"/>
    <hyperlink ref="P7" r:id="rId2" display="http://beldepfin.ru/byudzhet-2017-2019/"/>
    <hyperlink ref="P8" r:id="rId3" display="http://bryanskoblfin.ru/Show/Category/10?ItemId=4"/>
    <hyperlink ref="P10" r:id="rId4" display="http://www.gfu.vrn.ru/regulatory/normativnye-pravovye-akty/zakony-voronezhskoy-oblasti-/zakony-voronezhskoy-oblasti-ob-oblastnom-byudzhete.php"/>
    <hyperlink ref="P11" r:id="rId5" display="http://df.ivanovoobl.ru/budget/zakon-ob-oblastnom-byudzhete/"/>
    <hyperlink ref="P12" r:id="rId6" display="http://admoblkaluga.ru/main/work/finances/budget/obl_2017-2019.php"/>
    <hyperlink ref="P13" r:id="rId7" display="http://depfin.adm44.ru/Budget/Zakon/zakon2017/index.aspx"/>
    <hyperlink ref="P14" r:id="rId8" display="http://adm.rkursk.ru/index.php?id=693"/>
    <hyperlink ref="P15" r:id="rId9" display="http://www.admlip.ru/economy/finances/pravovye-akty/"/>
    <hyperlink ref="P18" r:id="rId10" display="https://minfin.ryazangov.ru/documents/"/>
    <hyperlink ref="P20" r:id="rId11" display="http://fin.tmbreg.ru/6347/2010/8323.html"/>
    <hyperlink ref="P26" r:id="rId12" display="http://minfin.karelia.ru/pervonachal-nyj-bjudzhet-3/"/>
    <hyperlink ref="P27" r:id="rId13" display="http://minfin.rkomi.ru/minfin_rkomi/minfin_rbudj/budjet/"/>
    <hyperlink ref="P9" r:id="rId14" display="http://dtf.avo.ru/zakony-vladimirskoj-oblasti"/>
    <hyperlink ref="P19" r:id="rId15" display="http://www.finsmol.ru/zbudget/a0oAgbRSSXRf"/>
    <hyperlink ref="P23" r:id="rId16" display="http://www.yarregion.ru/depts/depfin/tmpPages/docs.aspx"/>
    <hyperlink ref="P28" r:id="rId17" display="https://dvinaland.ru/gov/-6x0eyecf"/>
    <hyperlink ref="P29" r:id="rId18" display="http://www.df35.ru/index.php?option=com_content&amp;view=category&amp;id=301&amp;Itemid=264"/>
    <hyperlink ref="P30" r:id="rId19" display="http://minfin39.ru/budget/current_year/"/>
    <hyperlink ref="P31" r:id="rId20" display="http://finance.lenobl.ru/law/region/budzet/2017"/>
    <hyperlink ref="P32" r:id="rId21" display="http://minfin.gov-murman.ru/open-budget/regional_budget/law_of_budget/"/>
    <hyperlink ref="P34" r:id="rId22" display="http://finance.pskov.ru/doc/documents"/>
    <hyperlink ref="P35" r:id="rId23" display="http://www.fincom.spb.ru/cf/activity/opendata/budget_for_people/details.htm?id=10276099@cmsArticle"/>
    <hyperlink ref="P36" r:id="rId24" display="http://dfei.adm-nao.ru/zakony-o-byudzhete/"/>
    <hyperlink ref="P39" r:id="rId25" display="http://minfin.kalmregion.ru/dokumenty/normativnye-pravovye-akty-respubliki-kalmykiya/zakony-respubliki-kalmykiya/zakon-respubliki-kalmykiya-ot-16-dekabrya-2016-goda-212-v-z-o-respublikanskom-byudzhete-na-2017-god-/"/>
    <hyperlink ref="P40" r:id="rId26" display="http://minfin.rk.gov.ru/rus/info.php?id=645372"/>
    <hyperlink ref="P41" r:id="rId27" display="http://www.minfinkubani.ru/budget_execution/budget_law/index.php"/>
    <hyperlink ref="P42" r:id="rId28" display="https://minfin.astrobl.ru/site-page/zakony-o-byudzhete-ao"/>
    <hyperlink ref="P44" r:id="rId29" display="http://www.minfin.donland.ru/docs/s/4"/>
    <hyperlink ref="P49" r:id="rId30" display="http://pravitelstvo.kbr.ru/oigv/minfin/npi/zakonodatelstva_i_podzakonnye_normativnye_akty.php"/>
    <hyperlink ref="P53" r:id="rId31" display="http://www.mfsk.ru/law/z_sk"/>
    <hyperlink ref="P43" r:id="rId32" display="http://volgafin.volgograd.ru/norms/acts/5515/"/>
    <hyperlink ref="Q16" r:id="rId33" display="http://budget.mosreg.ru/byudzhet-dlya-grazhdan/utverzhdennyj-zakon-o-byudzhete-moskovskoj-oblasti/"/>
    <hyperlink ref="Q17" r:id="rId34" display="http://adm.vintech.ru:8096/ebudget/Menu/Page/36"/>
    <hyperlink ref="Q21" r:id="rId35" display="http://portal.tverfin.ru/portal/Menu/Page/617"/>
    <hyperlink ref="Q22" r:id="rId36" display="http://dfto.ru/index.php/novosti/661-prinyat-byudzhet-regiona-na-2017-god-i-na-planovyj-period-2018-i-2019-godov"/>
    <hyperlink ref="Q45" r:id="rId37" display="http://www.ob.sev.gov.ru/dokumenty/zakon-o-byudzhete/2017-god"/>
    <hyperlink ref="P51" r:id="rId38" display="http://mfrno-a.ru/zakon-o-budgete.php"/>
    <hyperlink ref="P52" r:id="rId39" display="http://www.minfinchr.ru/respublikanskij-byudzhet/zakon-chechenskoj-respubliki-o-respublikanskom-byudzhete-s-prilozheniyami-v-aktualnoj-redaktsii"/>
    <hyperlink ref="Q53" r:id="rId40" display="http://openbudsk.ru/content/zakon17.php"/>
    <hyperlink ref="Q47" r:id="rId41" display="http://portal.minfinrd.ru/Menu/Page/115"/>
    <hyperlink ref="Q41" r:id="rId42" display="http://xn--80abalffrn3a0cm0k.xn--p1ai/o-byudzhete/dokumenty/ministerstvo-finansov-krasnodarskogo-kraya"/>
    <hyperlink ref="Q40" r:id="rId43" display="http://budget.rk.ifinmon.ru/dokumenty/zakon-o-byudzhete"/>
    <hyperlink ref="Q31" r:id="rId44" display="http://budget.lenobl.ru/new/documents/?page=0&amp;sortOrder=&amp;type=&amp;sortName=&amp;sortDate="/>
    <hyperlink ref="P47" r:id="rId45" display="http://minfin.e-dag.ru/deyatelnost/byudzhet"/>
    <hyperlink ref="P55" r:id="rId46" display="https://minfin.bashkortostan.ru/activity/15387/"/>
    <hyperlink ref="P57" r:id="rId47" display="http://www.minfinrm.ru/norm-akty-new/zakony/norm-prav-akty/budget-2017/"/>
    <hyperlink ref="P59" r:id="rId48" display="http://www.mfur.ru/budjet/formirovanie/2017/zakon17.php"/>
    <hyperlink ref="P60" r:id="rId49" display="http://budget.cap.ru/Show/Category/182?ItemId=513"/>
    <hyperlink ref="P61" r:id="rId50" display="http://budget.perm.ru/execution/docbud/2016/"/>
    <hyperlink ref="P63" r:id="rId51" display="http://mf.nnov.ru/index.php?option=com_k2&amp;view=item&amp;layout=item&amp;id=31&amp;Itemid=260"/>
    <hyperlink ref="P64" r:id="rId52" display="http://minfin.orb.ru/%D0%B7%D0%B0%D0%BA%D0%BE%D0%BD-%D0%BE%D0%B1-%D0%BE%D0%B1%D0%BB%D0%B0%D1%81%D1%82%D0%BD%D0%BE%D0%BC-%D0%B1%D1%8E%D0%B4%D0%B6%D0%B5%D1%82%D0%B5/"/>
    <hyperlink ref="P65" r:id="rId53" display="http://finance.pnzreg.ru/budget/basic_law/zpo2991ot22122016"/>
    <hyperlink ref="P66" r:id="rId54" display="http://minfin-samara.ru/2017-2019/#"/>
    <hyperlink ref="P67" r:id="rId55" display="http://saratov.gov.ru/gov/auth/minfin/bud_sar_obl/2017/Law/Law.php"/>
    <hyperlink ref="P70" r:id="rId56" display="http://www.finupr.kurganobl.ru/index.php?test=bud17"/>
    <hyperlink ref="P71" r:id="rId57" display="http://minfin.midural.ru/document/category/20#document_list"/>
    <hyperlink ref="P73" r:id="rId58" display="http://www.minfin74.ru/mBudget/law/"/>
    <hyperlink ref="P74" r:id="rId59" display="http://admhmao.ru/dokumenty/poisk-npa/detail.php?ID=658225&amp;sphrase_id=121960"/>
    <hyperlink ref="P75" r:id="rId60" display="http://www.yamalfin.ru/index.php?option=com_content&amp;view=article&amp;id=2031:---25112016-90--l----2017------2018--2019-r&amp;catid=129:2016-11-25-11-46-09&amp;Itemid=103"/>
    <hyperlink ref="P78" r:id="rId61" display="http://minfinrb.ru/normbase/17/"/>
    <hyperlink ref="P79" r:id="rId62" display="http://www.minfintuva.ru/old/index.php/byudzhet"/>
    <hyperlink ref="P81" r:id="rId63" display="http://fin22.ru/bud/z2017/"/>
    <hyperlink ref="P82" r:id="rId64" display="http://xn--h1aakfb4b.xn--80aaaac8algcbgbck3fl0q.xn--p1ai/documents/zakon.html"/>
    <hyperlink ref="P83" r:id="rId65" display="http://zakon.krskstate.ru/0/doc/37702"/>
    <hyperlink ref="P84" r:id="rId66" display="http://gfu.ru/budget/obl/section.php?IBLOCK_ID=125&amp;SECTION_ID=1176"/>
    <hyperlink ref="P85" r:id="rId67" display="http://www.ofukem.ru/content/blogsection/35/206/"/>
    <hyperlink ref="P86" r:id="rId68" display="http://www.mfnso.nso.ru/page/2294"/>
    <hyperlink ref="P88" r:id="rId69" display="http://acts.findep.org/acts.html"/>
    <hyperlink ref="P91" r:id="rId70" display="http://www.kamgov.ru/minfin/budzet-2017"/>
    <hyperlink ref="P92" r:id="rId71" display="http://primorsky.ru/authorities/executive-agencies/departments/finance/laws.php"/>
    <hyperlink ref="P93" r:id="rId72" display="https://minfin.khabkrai.ru/portal/Show/Category/34?ItemId=227"/>
    <hyperlink ref="P94" r:id="rId73" display="http://www.fin.amurobl.ru/normativnye-dokumenty.php?SECTION_ID=96"/>
    <hyperlink ref="P95" r:id="rId74" display="https://minfin.49gov.ru/documents/?doc_type=2"/>
    <hyperlink ref="P97" r:id="rId75" display="http://www.eao.ru/dokumenty/elektronnoe-ofitsialnoe-opublikovanie/zakony-eao/zakony72/?sphrase_id=8599"/>
    <hyperlink ref="P98" r:id="rId76" display="http://чукотка.рф/power/priority_areas/open-budget/budget-citizens/budget-2016/vnesenie-izmenenii-v-byudzhet/"/>
    <hyperlink ref="P87" r:id="rId77" display="http://mf.omskportal.ru/ru/RegionalPublicAuthorities/executivelist/MF/otkrbudg/zakonoblbudg/2017-2019/zakon2017-2019_1Red.html"/>
    <hyperlink ref="P62" r:id="rId78" display="http://www.minfin.kirov.ru/otkrytyy-byudzhet/dlya-spetsialistov/oblastnoy-byudzhet/byudzhet-2017-2019-normativnye-dokumenty/"/>
    <hyperlink ref="P48" r:id="rId79" display="https://mfri.ru/index.php/byudzhet/obshchaya-informatsiya?limitstart=0"/>
    <hyperlink ref="P90" r:id="rId80" display="https://minfin.sakha.gov.ru/bjudzhet/zakony-o-bjudzhete/2017-god-i-na-planovyj-period-2018-2019-gg"/>
    <hyperlink ref="Q90" r:id="rId81" display="http://budget.sakha.gov.ru/ebudget/Menu/Page/260"/>
    <hyperlink ref="Q66" r:id="rId82" display="http://budget.minfin-samara.ru/dokumenty/zakon-o-byudzhete-samarskoj-oblasti/2016-god/"/>
    <hyperlink ref="P68" r:id="rId83" display="http://ufo.ulntc.ru/index.php?mgf=budget/open_budget&amp;slep=net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84"/>
  <headerFooter>
    <oddFooter>&amp;C&amp;"Times New Roman,обычный"&amp;8Исходные данные и оценка показателя 1.1&amp;R&amp;8&amp;P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T1"/>
    </sheetView>
  </sheetViews>
  <sheetFormatPr defaultColWidth="9.140625" defaultRowHeight="15"/>
  <cols>
    <col min="1" max="1" width="35.00390625" style="3" customWidth="1"/>
    <col min="2" max="2" width="40.00390625" style="17" customWidth="1"/>
    <col min="3" max="3" width="9.7109375" style="5" customWidth="1"/>
    <col min="4" max="5" width="10.00390625" style="3" customWidth="1"/>
    <col min="6" max="6" width="7.8515625" style="3" customWidth="1"/>
    <col min="7" max="7" width="7.00390625" style="22" customWidth="1"/>
    <col min="8" max="8" width="12.7109375" style="3" customWidth="1"/>
    <col min="9" max="9" width="10.7109375" style="3" customWidth="1"/>
    <col min="10" max="10" width="11.140625" style="3" customWidth="1"/>
    <col min="11" max="11" width="8.57421875" style="3" customWidth="1"/>
    <col min="12" max="12" width="10.140625" style="3" customWidth="1"/>
    <col min="13" max="13" width="11.421875" style="3" customWidth="1"/>
    <col min="14" max="14" width="9.7109375" style="3" customWidth="1"/>
    <col min="15" max="15" width="8.7109375" style="22" customWidth="1"/>
    <col min="16" max="16" width="8.57421875" style="22" customWidth="1"/>
    <col min="17" max="17" width="9.7109375" style="22" customWidth="1"/>
    <col min="18" max="18" width="12.00390625" style="22" customWidth="1"/>
    <col min="19" max="19" width="12.00390625" style="126" customWidth="1"/>
    <col min="20" max="20" width="14.7109375" style="44" customWidth="1"/>
    <col min="21" max="16384" width="9.140625" style="11" customWidth="1"/>
  </cols>
  <sheetData>
    <row r="1" spans="1:20" s="1" customFormat="1" ht="17.25" customHeight="1">
      <c r="A1" s="276" t="s">
        <v>364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0" s="1" customFormat="1" ht="15" customHeight="1">
      <c r="A2" s="256" t="s">
        <v>584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1:20" ht="15" customHeight="1">
      <c r="A3" s="246" t="s">
        <v>101</v>
      </c>
      <c r="B3" s="265" t="s">
        <v>387</v>
      </c>
      <c r="C3" s="248" t="s">
        <v>134</v>
      </c>
      <c r="D3" s="260" t="s">
        <v>588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2"/>
      <c r="R3" s="253" t="s">
        <v>503</v>
      </c>
      <c r="S3" s="268"/>
      <c r="T3" s="269"/>
    </row>
    <row r="4" spans="1:20" ht="19.5" customHeight="1">
      <c r="A4" s="252"/>
      <c r="B4" s="266"/>
      <c r="C4" s="249"/>
      <c r="D4" s="246" t="s">
        <v>107</v>
      </c>
      <c r="E4" s="246" t="s">
        <v>108</v>
      </c>
      <c r="F4" s="246" t="s">
        <v>109</v>
      </c>
      <c r="G4" s="260" t="s">
        <v>110</v>
      </c>
      <c r="H4" s="261"/>
      <c r="I4" s="261"/>
      <c r="J4" s="261"/>
      <c r="K4" s="262"/>
      <c r="L4" s="246" t="s">
        <v>114</v>
      </c>
      <c r="M4" s="246" t="s">
        <v>115</v>
      </c>
      <c r="N4" s="246" t="s">
        <v>116</v>
      </c>
      <c r="O4" s="246" t="s">
        <v>117</v>
      </c>
      <c r="P4" s="246" t="s">
        <v>118</v>
      </c>
      <c r="Q4" s="246" t="s">
        <v>119</v>
      </c>
      <c r="R4" s="270"/>
      <c r="S4" s="271"/>
      <c r="T4" s="272"/>
    </row>
    <row r="5" spans="1:20" ht="18" customHeight="1">
      <c r="A5" s="252"/>
      <c r="B5" s="263"/>
      <c r="C5" s="277"/>
      <c r="D5" s="247"/>
      <c r="E5" s="247"/>
      <c r="F5" s="247"/>
      <c r="G5" s="246" t="s">
        <v>113</v>
      </c>
      <c r="H5" s="260" t="s">
        <v>120</v>
      </c>
      <c r="I5" s="261"/>
      <c r="J5" s="261"/>
      <c r="K5" s="262"/>
      <c r="L5" s="247"/>
      <c r="M5" s="247"/>
      <c r="N5" s="247"/>
      <c r="O5" s="247"/>
      <c r="P5" s="247"/>
      <c r="Q5" s="247"/>
      <c r="R5" s="273"/>
      <c r="S5" s="274"/>
      <c r="T5" s="275"/>
    </row>
    <row r="6" spans="1:20" ht="27.75" customHeight="1">
      <c r="A6" s="252"/>
      <c r="B6" s="58" t="s">
        <v>125</v>
      </c>
      <c r="C6" s="267" t="s">
        <v>103</v>
      </c>
      <c r="D6" s="247"/>
      <c r="E6" s="247"/>
      <c r="F6" s="247"/>
      <c r="G6" s="247"/>
      <c r="H6" s="246" t="s">
        <v>122</v>
      </c>
      <c r="I6" s="246" t="s">
        <v>111</v>
      </c>
      <c r="J6" s="246" t="s">
        <v>165</v>
      </c>
      <c r="K6" s="246" t="s">
        <v>112</v>
      </c>
      <c r="L6" s="247"/>
      <c r="M6" s="247"/>
      <c r="N6" s="247"/>
      <c r="O6" s="247"/>
      <c r="P6" s="247"/>
      <c r="Q6" s="247"/>
      <c r="R6" s="246" t="s">
        <v>365</v>
      </c>
      <c r="S6" s="246" t="s">
        <v>395</v>
      </c>
      <c r="T6" s="246" t="s">
        <v>504</v>
      </c>
    </row>
    <row r="7" spans="1:20" s="40" customFormat="1" ht="27.75" customHeight="1">
      <c r="A7" s="263"/>
      <c r="B7" s="58" t="s">
        <v>124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4"/>
      <c r="T7" s="263"/>
    </row>
    <row r="8" spans="1:20" s="13" customFormat="1" ht="15" customHeight="1">
      <c r="A8" s="89" t="s">
        <v>0</v>
      </c>
      <c r="B8" s="90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60"/>
    </row>
    <row r="9" spans="1:20" s="10" customFormat="1" ht="15" customHeight="1">
      <c r="A9" s="94" t="s">
        <v>1</v>
      </c>
      <c r="B9" s="74" t="s">
        <v>124</v>
      </c>
      <c r="C9" s="166">
        <f>IF(B9="Да, содержится",2,0)</f>
        <v>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>
        <v>127</v>
      </c>
      <c r="S9" s="75">
        <v>42727</v>
      </c>
      <c r="T9" s="74"/>
    </row>
    <row r="10" spans="1:20" ht="15" customHeight="1">
      <c r="A10" s="94" t="s">
        <v>2</v>
      </c>
      <c r="B10" s="74" t="s">
        <v>124</v>
      </c>
      <c r="C10" s="166">
        <f aca="true" t="shared" si="0" ref="C10:C55">IF(B10="Да, содержится",2,0)</f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 t="s">
        <v>179</v>
      </c>
      <c r="S10" s="75">
        <v>42725</v>
      </c>
      <c r="T10" s="74"/>
    </row>
    <row r="11" spans="1:20" ht="15" customHeight="1">
      <c r="A11" s="94" t="s">
        <v>3</v>
      </c>
      <c r="B11" s="74" t="s">
        <v>125</v>
      </c>
      <c r="C11" s="166">
        <f t="shared" si="0"/>
        <v>2</v>
      </c>
      <c r="D11" s="74" t="s">
        <v>105</v>
      </c>
      <c r="E11" s="74" t="s">
        <v>105</v>
      </c>
      <c r="F11" s="74" t="s">
        <v>105</v>
      </c>
      <c r="G11" s="74" t="s">
        <v>105</v>
      </c>
      <c r="H11" s="74" t="s">
        <v>105</v>
      </c>
      <c r="I11" s="74" t="s">
        <v>106</v>
      </c>
      <c r="J11" s="74" t="s">
        <v>106</v>
      </c>
      <c r="K11" s="74" t="s">
        <v>106</v>
      </c>
      <c r="L11" s="74" t="s">
        <v>105</v>
      </c>
      <c r="M11" s="74" t="s">
        <v>105</v>
      </c>
      <c r="N11" s="74" t="s">
        <v>106</v>
      </c>
      <c r="O11" s="74" t="s">
        <v>105</v>
      </c>
      <c r="P11" s="74" t="s">
        <v>105</v>
      </c>
      <c r="Q11" s="74" t="s">
        <v>105</v>
      </c>
      <c r="R11" s="74" t="s">
        <v>257</v>
      </c>
      <c r="S11" s="75">
        <v>42732</v>
      </c>
      <c r="T11" s="74" t="s">
        <v>154</v>
      </c>
    </row>
    <row r="12" spans="1:20" s="10" customFormat="1" ht="15" customHeight="1">
      <c r="A12" s="94" t="s">
        <v>4</v>
      </c>
      <c r="B12" s="74" t="s">
        <v>125</v>
      </c>
      <c r="C12" s="166">
        <f t="shared" si="0"/>
        <v>2</v>
      </c>
      <c r="D12" s="74" t="s">
        <v>105</v>
      </c>
      <c r="E12" s="74" t="s">
        <v>105</v>
      </c>
      <c r="F12" s="74" t="s">
        <v>105</v>
      </c>
      <c r="G12" s="74" t="s">
        <v>105</v>
      </c>
      <c r="H12" s="74" t="s">
        <v>105</v>
      </c>
      <c r="I12" s="74" t="s">
        <v>106</v>
      </c>
      <c r="J12" s="74" t="s">
        <v>106</v>
      </c>
      <c r="K12" s="74" t="s">
        <v>106</v>
      </c>
      <c r="L12" s="74" t="s">
        <v>105</v>
      </c>
      <c r="M12" s="74" t="s">
        <v>105</v>
      </c>
      <c r="N12" s="74" t="s">
        <v>105</v>
      </c>
      <c r="O12" s="74" t="s">
        <v>105</v>
      </c>
      <c r="P12" s="74" t="s">
        <v>105</v>
      </c>
      <c r="Q12" s="74" t="s">
        <v>105</v>
      </c>
      <c r="R12" s="74" t="s">
        <v>258</v>
      </c>
      <c r="S12" s="75">
        <v>42727</v>
      </c>
      <c r="T12" s="91" t="s">
        <v>157</v>
      </c>
    </row>
    <row r="13" spans="1:20" s="12" customFormat="1" ht="15" customHeight="1">
      <c r="A13" s="94" t="s">
        <v>5</v>
      </c>
      <c r="B13" s="74" t="s">
        <v>125</v>
      </c>
      <c r="C13" s="166">
        <f t="shared" si="0"/>
        <v>2</v>
      </c>
      <c r="D13" s="74" t="s">
        <v>105</v>
      </c>
      <c r="E13" s="74" t="s">
        <v>105</v>
      </c>
      <c r="F13" s="74" t="s">
        <v>105</v>
      </c>
      <c r="G13" s="74" t="s">
        <v>105</v>
      </c>
      <c r="H13" s="74" t="s">
        <v>105</v>
      </c>
      <c r="I13" s="74" t="s">
        <v>106</v>
      </c>
      <c r="J13" s="74" t="s">
        <v>106</v>
      </c>
      <c r="K13" s="74" t="s">
        <v>106</v>
      </c>
      <c r="L13" s="74" t="s">
        <v>105</v>
      </c>
      <c r="M13" s="74" t="s">
        <v>105</v>
      </c>
      <c r="N13" s="74" t="s">
        <v>105</v>
      </c>
      <c r="O13" s="74" t="s">
        <v>105</v>
      </c>
      <c r="P13" s="74" t="s">
        <v>105</v>
      </c>
      <c r="Q13" s="74" t="s">
        <v>105</v>
      </c>
      <c r="R13" s="74" t="s">
        <v>180</v>
      </c>
      <c r="S13" s="75">
        <v>42711</v>
      </c>
      <c r="T13" s="91" t="s">
        <v>159</v>
      </c>
    </row>
    <row r="14" spans="1:20" ht="15" customHeight="1">
      <c r="A14" s="94" t="s">
        <v>6</v>
      </c>
      <c r="B14" s="74" t="s">
        <v>124</v>
      </c>
      <c r="C14" s="166">
        <f t="shared" si="0"/>
        <v>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 t="s">
        <v>181</v>
      </c>
      <c r="S14" s="75">
        <v>42719</v>
      </c>
      <c r="T14" s="91"/>
    </row>
    <row r="15" spans="1:20" s="10" customFormat="1" ht="15" customHeight="1">
      <c r="A15" s="94" t="s">
        <v>7</v>
      </c>
      <c r="B15" s="74" t="s">
        <v>125</v>
      </c>
      <c r="C15" s="166">
        <f t="shared" si="0"/>
        <v>2</v>
      </c>
      <c r="D15" s="74" t="s">
        <v>105</v>
      </c>
      <c r="E15" s="74" t="s">
        <v>105</v>
      </c>
      <c r="F15" s="74" t="s">
        <v>105</v>
      </c>
      <c r="G15" s="74" t="s">
        <v>105</v>
      </c>
      <c r="H15" s="74" t="s">
        <v>105</v>
      </c>
      <c r="I15" s="74" t="s">
        <v>106</v>
      </c>
      <c r="J15" s="74" t="s">
        <v>106</v>
      </c>
      <c r="K15" s="74" t="s">
        <v>106</v>
      </c>
      <c r="L15" s="74" t="s">
        <v>105</v>
      </c>
      <c r="M15" s="74" t="s">
        <v>105</v>
      </c>
      <c r="N15" s="74" t="s">
        <v>105</v>
      </c>
      <c r="O15" s="74" t="s">
        <v>105</v>
      </c>
      <c r="P15" s="74" t="s">
        <v>105</v>
      </c>
      <c r="Q15" s="74" t="s">
        <v>105</v>
      </c>
      <c r="R15" s="74" t="s">
        <v>259</v>
      </c>
      <c r="S15" s="75">
        <v>42724</v>
      </c>
      <c r="T15" s="95" t="s">
        <v>150</v>
      </c>
    </row>
    <row r="16" spans="1:20" s="12" customFormat="1" ht="15" customHeight="1">
      <c r="A16" s="94" t="s">
        <v>8</v>
      </c>
      <c r="B16" s="74" t="s">
        <v>125</v>
      </c>
      <c r="C16" s="166">
        <f t="shared" si="0"/>
        <v>2</v>
      </c>
      <c r="D16" s="74" t="s">
        <v>105</v>
      </c>
      <c r="E16" s="74" t="s">
        <v>105</v>
      </c>
      <c r="F16" s="74" t="s">
        <v>105</v>
      </c>
      <c r="G16" s="74" t="s">
        <v>105</v>
      </c>
      <c r="H16" s="74" t="s">
        <v>105</v>
      </c>
      <c r="I16" s="74" t="s">
        <v>106</v>
      </c>
      <c r="J16" s="74" t="s">
        <v>106</v>
      </c>
      <c r="K16" s="74" t="s">
        <v>106</v>
      </c>
      <c r="L16" s="74" t="s">
        <v>105</v>
      </c>
      <c r="M16" s="74" t="s">
        <v>105</v>
      </c>
      <c r="N16" s="74" t="s">
        <v>105</v>
      </c>
      <c r="O16" s="74" t="s">
        <v>105</v>
      </c>
      <c r="P16" s="74" t="s">
        <v>105</v>
      </c>
      <c r="Q16" s="74" t="s">
        <v>105</v>
      </c>
      <c r="R16" s="74" t="s">
        <v>182</v>
      </c>
      <c r="S16" s="75">
        <v>42717</v>
      </c>
      <c r="T16" s="91" t="s">
        <v>156</v>
      </c>
    </row>
    <row r="17" spans="1:20" s="12" customFormat="1" ht="15" customHeight="1">
      <c r="A17" s="94" t="s">
        <v>9</v>
      </c>
      <c r="B17" s="74" t="s">
        <v>124</v>
      </c>
      <c r="C17" s="166">
        <f t="shared" si="0"/>
        <v>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 t="s">
        <v>183</v>
      </c>
      <c r="S17" s="75">
        <v>42712</v>
      </c>
      <c r="T17" s="157"/>
    </row>
    <row r="18" spans="1:20" ht="15" customHeight="1">
      <c r="A18" s="94" t="s">
        <v>10</v>
      </c>
      <c r="B18" s="74" t="s">
        <v>125</v>
      </c>
      <c r="C18" s="166">
        <f t="shared" si="0"/>
        <v>2</v>
      </c>
      <c r="D18" s="74" t="s">
        <v>105</v>
      </c>
      <c r="E18" s="74" t="s">
        <v>105</v>
      </c>
      <c r="F18" s="74" t="s">
        <v>105</v>
      </c>
      <c r="G18" s="74" t="s">
        <v>105</v>
      </c>
      <c r="H18" s="74" t="s">
        <v>105</v>
      </c>
      <c r="I18" s="74" t="s">
        <v>106</v>
      </c>
      <c r="J18" s="74" t="s">
        <v>106</v>
      </c>
      <c r="K18" s="74" t="s">
        <v>106</v>
      </c>
      <c r="L18" s="74" t="s">
        <v>105</v>
      </c>
      <c r="M18" s="74" t="s">
        <v>105</v>
      </c>
      <c r="N18" s="74" t="s">
        <v>105</v>
      </c>
      <c r="O18" s="74" t="s">
        <v>105</v>
      </c>
      <c r="P18" s="74" t="s">
        <v>105</v>
      </c>
      <c r="Q18" s="74" t="s">
        <v>105</v>
      </c>
      <c r="R18" s="74" t="s">
        <v>184</v>
      </c>
      <c r="S18" s="75">
        <v>42730</v>
      </c>
      <c r="T18" s="188" t="s">
        <v>156</v>
      </c>
    </row>
    <row r="19" spans="1:20" s="10" customFormat="1" ht="15" customHeight="1">
      <c r="A19" s="94" t="s">
        <v>11</v>
      </c>
      <c r="B19" s="74" t="s">
        <v>124</v>
      </c>
      <c r="C19" s="166">
        <f t="shared" si="0"/>
        <v>0</v>
      </c>
      <c r="D19" s="74" t="s">
        <v>106</v>
      </c>
      <c r="E19" s="74" t="s">
        <v>106</v>
      </c>
      <c r="F19" s="74" t="s">
        <v>106</v>
      </c>
      <c r="G19" s="74" t="s">
        <v>106</v>
      </c>
      <c r="H19" s="74" t="s">
        <v>106</v>
      </c>
      <c r="I19" s="74" t="s">
        <v>106</v>
      </c>
      <c r="J19" s="74" t="s">
        <v>106</v>
      </c>
      <c r="K19" s="74" t="s">
        <v>106</v>
      </c>
      <c r="L19" s="74" t="s">
        <v>106</v>
      </c>
      <c r="M19" s="74" t="s">
        <v>106</v>
      </c>
      <c r="N19" s="74" t="s">
        <v>106</v>
      </c>
      <c r="O19" s="74" t="s">
        <v>105</v>
      </c>
      <c r="P19" s="74" t="s">
        <v>105</v>
      </c>
      <c r="Q19" s="74" t="s">
        <v>105</v>
      </c>
      <c r="R19" s="74" t="s">
        <v>188</v>
      </c>
      <c r="S19" s="75">
        <v>42710</v>
      </c>
      <c r="T19" s="91" t="s">
        <v>143</v>
      </c>
    </row>
    <row r="20" spans="1:20" s="10" customFormat="1" ht="15" customHeight="1">
      <c r="A20" s="94" t="s">
        <v>12</v>
      </c>
      <c r="B20" s="74" t="s">
        <v>125</v>
      </c>
      <c r="C20" s="166">
        <f t="shared" si="0"/>
        <v>2</v>
      </c>
      <c r="D20" s="74" t="s">
        <v>105</v>
      </c>
      <c r="E20" s="74" t="s">
        <v>105</v>
      </c>
      <c r="F20" s="74" t="s">
        <v>105</v>
      </c>
      <c r="G20" s="74" t="s">
        <v>105</v>
      </c>
      <c r="H20" s="74" t="s">
        <v>105</v>
      </c>
      <c r="I20" s="74" t="s">
        <v>106</v>
      </c>
      <c r="J20" s="74" t="s">
        <v>105</v>
      </c>
      <c r="K20" s="74" t="s">
        <v>106</v>
      </c>
      <c r="L20" s="74" t="s">
        <v>105</v>
      </c>
      <c r="M20" s="74" t="s">
        <v>105</v>
      </c>
      <c r="N20" s="74" t="s">
        <v>105</v>
      </c>
      <c r="O20" s="74" t="s">
        <v>105</v>
      </c>
      <c r="P20" s="74" t="s">
        <v>105</v>
      </c>
      <c r="Q20" s="74" t="s">
        <v>105</v>
      </c>
      <c r="R20" s="74" t="s">
        <v>185</v>
      </c>
      <c r="S20" s="75">
        <v>42731</v>
      </c>
      <c r="T20" s="91" t="s">
        <v>154</v>
      </c>
    </row>
    <row r="21" spans="1:20" s="10" customFormat="1" ht="15" customHeight="1">
      <c r="A21" s="94" t="s">
        <v>13</v>
      </c>
      <c r="B21" s="74" t="s">
        <v>125</v>
      </c>
      <c r="C21" s="166">
        <f t="shared" si="0"/>
        <v>2</v>
      </c>
      <c r="D21" s="74" t="s">
        <v>105</v>
      </c>
      <c r="E21" s="74" t="s">
        <v>105</v>
      </c>
      <c r="F21" s="74" t="s">
        <v>105</v>
      </c>
      <c r="G21" s="74" t="s">
        <v>105</v>
      </c>
      <c r="H21" s="74" t="s">
        <v>105</v>
      </c>
      <c r="I21" s="74" t="s">
        <v>106</v>
      </c>
      <c r="J21" s="74" t="s">
        <v>105</v>
      </c>
      <c r="K21" s="74" t="s">
        <v>106</v>
      </c>
      <c r="L21" s="74" t="s">
        <v>105</v>
      </c>
      <c r="M21" s="74" t="s">
        <v>105</v>
      </c>
      <c r="N21" s="74" t="s">
        <v>105</v>
      </c>
      <c r="O21" s="74" t="s">
        <v>105</v>
      </c>
      <c r="P21" s="74" t="s">
        <v>105</v>
      </c>
      <c r="Q21" s="74" t="s">
        <v>105</v>
      </c>
      <c r="R21" s="74" t="s">
        <v>187</v>
      </c>
      <c r="S21" s="75">
        <v>42732</v>
      </c>
      <c r="T21" s="91" t="s">
        <v>186</v>
      </c>
    </row>
    <row r="22" spans="1:20" s="12" customFormat="1" ht="15" customHeight="1">
      <c r="A22" s="94" t="s">
        <v>14</v>
      </c>
      <c r="B22" s="74" t="s">
        <v>124</v>
      </c>
      <c r="C22" s="166">
        <f t="shared" si="0"/>
        <v>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 t="s">
        <v>189</v>
      </c>
      <c r="S22" s="75">
        <v>42727</v>
      </c>
      <c r="T22" s="91"/>
    </row>
    <row r="23" spans="1:20" s="12" customFormat="1" ht="15" customHeight="1">
      <c r="A23" s="94" t="s">
        <v>15</v>
      </c>
      <c r="B23" s="74" t="s">
        <v>125</v>
      </c>
      <c r="C23" s="166">
        <f t="shared" si="0"/>
        <v>2</v>
      </c>
      <c r="D23" s="74" t="s">
        <v>105</v>
      </c>
      <c r="E23" s="74" t="s">
        <v>105</v>
      </c>
      <c r="F23" s="74" t="s">
        <v>105</v>
      </c>
      <c r="G23" s="74" t="s">
        <v>105</v>
      </c>
      <c r="H23" s="74" t="s">
        <v>105</v>
      </c>
      <c r="I23" s="74" t="s">
        <v>106</v>
      </c>
      <c r="J23" s="74" t="s">
        <v>106</v>
      </c>
      <c r="K23" s="74" t="s">
        <v>106</v>
      </c>
      <c r="L23" s="74" t="s">
        <v>105</v>
      </c>
      <c r="M23" s="74" t="s">
        <v>105</v>
      </c>
      <c r="N23" s="74" t="s">
        <v>105</v>
      </c>
      <c r="O23" s="74" t="s">
        <v>105</v>
      </c>
      <c r="P23" s="74" t="s">
        <v>105</v>
      </c>
      <c r="Q23" s="74" t="s">
        <v>105</v>
      </c>
      <c r="R23" s="74" t="s">
        <v>190</v>
      </c>
      <c r="S23" s="75">
        <v>42733</v>
      </c>
      <c r="T23" s="91" t="s">
        <v>138</v>
      </c>
    </row>
    <row r="24" spans="1:20" s="10" customFormat="1" ht="15" customHeight="1">
      <c r="A24" s="94" t="s">
        <v>16</v>
      </c>
      <c r="B24" s="74" t="s">
        <v>124</v>
      </c>
      <c r="C24" s="166">
        <f t="shared" si="0"/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 t="s">
        <v>191</v>
      </c>
      <c r="S24" s="75">
        <v>42727</v>
      </c>
      <c r="T24" s="91"/>
    </row>
    <row r="25" spans="1:20" ht="15" customHeight="1">
      <c r="A25" s="94" t="s">
        <v>17</v>
      </c>
      <c r="B25" s="74" t="s">
        <v>125</v>
      </c>
      <c r="C25" s="166">
        <f t="shared" si="0"/>
        <v>2</v>
      </c>
      <c r="D25" s="74" t="s">
        <v>105</v>
      </c>
      <c r="E25" s="74" t="s">
        <v>105</v>
      </c>
      <c r="F25" s="74" t="s">
        <v>105</v>
      </c>
      <c r="G25" s="74" t="s">
        <v>105</v>
      </c>
      <c r="H25" s="74" t="s">
        <v>105</v>
      </c>
      <c r="I25" s="74" t="s">
        <v>106</v>
      </c>
      <c r="J25" s="74" t="s">
        <v>106</v>
      </c>
      <c r="K25" s="74" t="s">
        <v>106</v>
      </c>
      <c r="L25" s="74" t="s">
        <v>105</v>
      </c>
      <c r="M25" s="74" t="s">
        <v>105</v>
      </c>
      <c r="N25" s="74" t="s">
        <v>105</v>
      </c>
      <c r="O25" s="72" t="s">
        <v>220</v>
      </c>
      <c r="P25" s="74" t="s">
        <v>105</v>
      </c>
      <c r="Q25" s="74" t="s">
        <v>105</v>
      </c>
      <c r="R25" s="74" t="s">
        <v>192</v>
      </c>
      <c r="S25" s="75">
        <v>42730</v>
      </c>
      <c r="T25" s="91" t="s">
        <v>156</v>
      </c>
    </row>
    <row r="26" spans="1:20" ht="15" customHeight="1">
      <c r="A26" s="94" t="s">
        <v>18</v>
      </c>
      <c r="B26" s="74" t="s">
        <v>124</v>
      </c>
      <c r="C26" s="166">
        <f t="shared" si="0"/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>
        <v>42</v>
      </c>
      <c r="S26" s="75">
        <v>42697</v>
      </c>
      <c r="T26" s="91"/>
    </row>
    <row r="27" spans="1:20" s="13" customFormat="1" ht="15" customHeight="1">
      <c r="A27" s="89" t="s">
        <v>19</v>
      </c>
      <c r="B27" s="92"/>
      <c r="C27" s="168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/>
    </row>
    <row r="28" spans="1:20" s="10" customFormat="1" ht="15" customHeight="1">
      <c r="A28" s="94" t="s">
        <v>20</v>
      </c>
      <c r="B28" s="74" t="s">
        <v>124</v>
      </c>
      <c r="C28" s="166">
        <f t="shared" si="0"/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 t="s">
        <v>193</v>
      </c>
      <c r="S28" s="75">
        <v>42725</v>
      </c>
      <c r="T28" s="91"/>
    </row>
    <row r="29" spans="1:20" ht="15" customHeight="1">
      <c r="A29" s="94" t="s">
        <v>21</v>
      </c>
      <c r="B29" s="74" t="s">
        <v>124</v>
      </c>
      <c r="C29" s="166">
        <f t="shared" si="0"/>
        <v>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 t="s">
        <v>194</v>
      </c>
      <c r="S29" s="75">
        <v>42724</v>
      </c>
      <c r="T29" s="91"/>
    </row>
    <row r="30" spans="1:20" ht="15" customHeight="1">
      <c r="A30" s="94" t="s">
        <v>22</v>
      </c>
      <c r="B30" s="74" t="s">
        <v>125</v>
      </c>
      <c r="C30" s="166">
        <f t="shared" si="0"/>
        <v>2</v>
      </c>
      <c r="D30" s="74" t="s">
        <v>105</v>
      </c>
      <c r="E30" s="74" t="s">
        <v>105</v>
      </c>
      <c r="F30" s="74" t="s">
        <v>105</v>
      </c>
      <c r="G30" s="74" t="s">
        <v>105</v>
      </c>
      <c r="H30" s="74" t="s">
        <v>105</v>
      </c>
      <c r="I30" s="74" t="s">
        <v>106</v>
      </c>
      <c r="J30" s="74" t="s">
        <v>106</v>
      </c>
      <c r="K30" s="74" t="s">
        <v>106</v>
      </c>
      <c r="L30" s="74" t="s">
        <v>105</v>
      </c>
      <c r="M30" s="74" t="s">
        <v>105</v>
      </c>
      <c r="N30" s="74" t="s">
        <v>105</v>
      </c>
      <c r="O30" s="74" t="s">
        <v>105</v>
      </c>
      <c r="P30" s="74" t="s">
        <v>105</v>
      </c>
      <c r="Q30" s="74" t="s">
        <v>105</v>
      </c>
      <c r="R30" s="74" t="s">
        <v>195</v>
      </c>
      <c r="S30" s="75">
        <v>42727</v>
      </c>
      <c r="T30" s="91" t="s">
        <v>151</v>
      </c>
    </row>
    <row r="31" spans="1:20" ht="15" customHeight="1">
      <c r="A31" s="94" t="s">
        <v>23</v>
      </c>
      <c r="B31" s="74" t="s">
        <v>125</v>
      </c>
      <c r="C31" s="166">
        <f t="shared" si="0"/>
        <v>2</v>
      </c>
      <c r="D31" s="74" t="s">
        <v>105</v>
      </c>
      <c r="E31" s="74" t="s">
        <v>105</v>
      </c>
      <c r="F31" s="74" t="s">
        <v>105</v>
      </c>
      <c r="G31" s="74" t="s">
        <v>105</v>
      </c>
      <c r="H31" s="74" t="s">
        <v>105</v>
      </c>
      <c r="I31" s="74" t="s">
        <v>106</v>
      </c>
      <c r="J31" s="74" t="s">
        <v>106</v>
      </c>
      <c r="K31" s="74" t="s">
        <v>106</v>
      </c>
      <c r="L31" s="74" t="s">
        <v>105</v>
      </c>
      <c r="M31" s="74" t="s">
        <v>105</v>
      </c>
      <c r="N31" s="74" t="s">
        <v>105</v>
      </c>
      <c r="O31" s="74" t="s">
        <v>105</v>
      </c>
      <c r="P31" s="74" t="s">
        <v>105</v>
      </c>
      <c r="Q31" s="74" t="s">
        <v>105</v>
      </c>
      <c r="R31" s="74" t="s">
        <v>196</v>
      </c>
      <c r="S31" s="75">
        <v>42723</v>
      </c>
      <c r="T31" s="95" t="s">
        <v>157</v>
      </c>
    </row>
    <row r="32" spans="1:20" ht="15" customHeight="1">
      <c r="A32" s="94" t="s">
        <v>24</v>
      </c>
      <c r="B32" s="74" t="s">
        <v>125</v>
      </c>
      <c r="C32" s="166">
        <f t="shared" si="0"/>
        <v>2</v>
      </c>
      <c r="D32" s="74" t="s">
        <v>105</v>
      </c>
      <c r="E32" s="74" t="s">
        <v>105</v>
      </c>
      <c r="F32" s="74" t="s">
        <v>105</v>
      </c>
      <c r="G32" s="74" t="s">
        <v>105</v>
      </c>
      <c r="H32" s="74" t="s">
        <v>105</v>
      </c>
      <c r="I32" s="74" t="s">
        <v>106</v>
      </c>
      <c r="J32" s="74" t="s">
        <v>106</v>
      </c>
      <c r="K32" s="74" t="s">
        <v>106</v>
      </c>
      <c r="L32" s="74" t="s">
        <v>105</v>
      </c>
      <c r="M32" s="74" t="s">
        <v>105</v>
      </c>
      <c r="N32" s="74" t="s">
        <v>105</v>
      </c>
      <c r="O32" s="74" t="s">
        <v>105</v>
      </c>
      <c r="P32" s="74" t="s">
        <v>105</v>
      </c>
      <c r="Q32" s="74" t="s">
        <v>105</v>
      </c>
      <c r="R32" s="74">
        <v>25</v>
      </c>
      <c r="S32" s="75">
        <v>42723</v>
      </c>
      <c r="T32" s="91" t="s">
        <v>158</v>
      </c>
    </row>
    <row r="33" spans="1:20" s="10" customFormat="1" ht="15" customHeight="1">
      <c r="A33" s="94" t="s">
        <v>25</v>
      </c>
      <c r="B33" s="74" t="s">
        <v>125</v>
      </c>
      <c r="C33" s="166">
        <f t="shared" si="0"/>
        <v>2</v>
      </c>
      <c r="D33" s="74" t="s">
        <v>105</v>
      </c>
      <c r="E33" s="74" t="s">
        <v>105</v>
      </c>
      <c r="F33" s="74" t="s">
        <v>105</v>
      </c>
      <c r="G33" s="74" t="s">
        <v>106</v>
      </c>
      <c r="H33" s="74" t="s">
        <v>106</v>
      </c>
      <c r="I33" s="74" t="s">
        <v>106</v>
      </c>
      <c r="J33" s="74" t="s">
        <v>106</v>
      </c>
      <c r="K33" s="74" t="s">
        <v>106</v>
      </c>
      <c r="L33" s="74" t="s">
        <v>105</v>
      </c>
      <c r="M33" s="74" t="s">
        <v>105</v>
      </c>
      <c r="N33" s="74" t="s">
        <v>105</v>
      </c>
      <c r="O33" s="72" t="s">
        <v>220</v>
      </c>
      <c r="P33" s="72" t="s">
        <v>220</v>
      </c>
      <c r="Q33" s="74" t="s">
        <v>105</v>
      </c>
      <c r="R33" s="74" t="s">
        <v>197</v>
      </c>
      <c r="S33" s="75">
        <v>42713</v>
      </c>
      <c r="T33" s="91" t="s">
        <v>159</v>
      </c>
    </row>
    <row r="34" spans="1:20" ht="15" customHeight="1">
      <c r="A34" s="94" t="s">
        <v>26</v>
      </c>
      <c r="B34" s="74" t="s">
        <v>125</v>
      </c>
      <c r="C34" s="166">
        <f t="shared" si="0"/>
        <v>2</v>
      </c>
      <c r="D34" s="74" t="s">
        <v>105</v>
      </c>
      <c r="E34" s="74" t="s">
        <v>105</v>
      </c>
      <c r="F34" s="74" t="s">
        <v>105</v>
      </c>
      <c r="G34" s="74" t="s">
        <v>106</v>
      </c>
      <c r="H34" s="74" t="s">
        <v>106</v>
      </c>
      <c r="I34" s="74" t="s">
        <v>106</v>
      </c>
      <c r="J34" s="74" t="s">
        <v>106</v>
      </c>
      <c r="K34" s="74" t="s">
        <v>106</v>
      </c>
      <c r="L34" s="74" t="s">
        <v>105</v>
      </c>
      <c r="M34" s="74" t="s">
        <v>105</v>
      </c>
      <c r="N34" s="74" t="s">
        <v>105</v>
      </c>
      <c r="O34" s="74" t="s">
        <v>105</v>
      </c>
      <c r="P34" s="74" t="s">
        <v>105</v>
      </c>
      <c r="Q34" s="74" t="s">
        <v>105</v>
      </c>
      <c r="R34" s="74" t="s">
        <v>199</v>
      </c>
      <c r="S34" s="75">
        <v>42727</v>
      </c>
      <c r="T34" s="91" t="s">
        <v>200</v>
      </c>
    </row>
    <row r="35" spans="1:20" ht="15" customHeight="1">
      <c r="A35" s="94" t="s">
        <v>27</v>
      </c>
      <c r="B35" s="74" t="s">
        <v>140</v>
      </c>
      <c r="C35" s="166">
        <f t="shared" si="0"/>
        <v>0</v>
      </c>
      <c r="D35" s="74" t="s">
        <v>106</v>
      </c>
      <c r="E35" s="74" t="s">
        <v>106</v>
      </c>
      <c r="F35" s="74" t="s">
        <v>106</v>
      </c>
      <c r="G35" s="74" t="s">
        <v>106</v>
      </c>
      <c r="H35" s="74" t="s">
        <v>106</v>
      </c>
      <c r="I35" s="74" t="s">
        <v>106</v>
      </c>
      <c r="J35" s="74" t="s">
        <v>106</v>
      </c>
      <c r="K35" s="74" t="s">
        <v>106</v>
      </c>
      <c r="L35" s="74" t="s">
        <v>106</v>
      </c>
      <c r="M35" s="74" t="s">
        <v>106</v>
      </c>
      <c r="N35" s="74" t="s">
        <v>106</v>
      </c>
      <c r="O35" s="74" t="s">
        <v>105</v>
      </c>
      <c r="P35" s="74" t="s">
        <v>105</v>
      </c>
      <c r="Q35" s="74" t="s">
        <v>105</v>
      </c>
      <c r="R35" s="74" t="s">
        <v>201</v>
      </c>
      <c r="S35" s="75">
        <v>42732</v>
      </c>
      <c r="T35" s="91" t="s">
        <v>154</v>
      </c>
    </row>
    <row r="36" spans="1:20" ht="15" customHeight="1">
      <c r="A36" s="94" t="s">
        <v>28</v>
      </c>
      <c r="B36" s="74" t="s">
        <v>125</v>
      </c>
      <c r="C36" s="166">
        <f t="shared" si="0"/>
        <v>2</v>
      </c>
      <c r="D36" s="74" t="s">
        <v>105</v>
      </c>
      <c r="E36" s="74" t="s">
        <v>105</v>
      </c>
      <c r="F36" s="74" t="s">
        <v>105</v>
      </c>
      <c r="G36" s="74" t="s">
        <v>105</v>
      </c>
      <c r="H36" s="74" t="s">
        <v>105</v>
      </c>
      <c r="I36" s="74" t="s">
        <v>106</v>
      </c>
      <c r="J36" s="74" t="s">
        <v>106</v>
      </c>
      <c r="K36" s="74" t="s">
        <v>106</v>
      </c>
      <c r="L36" s="74" t="s">
        <v>105</v>
      </c>
      <c r="M36" s="74" t="s">
        <v>105</v>
      </c>
      <c r="N36" s="74" t="s">
        <v>105</v>
      </c>
      <c r="O36" s="74" t="s">
        <v>105</v>
      </c>
      <c r="P36" s="74" t="s">
        <v>105</v>
      </c>
      <c r="Q36" s="74" t="s">
        <v>105</v>
      </c>
      <c r="R36" s="74" t="s">
        <v>202</v>
      </c>
      <c r="S36" s="75">
        <v>42733</v>
      </c>
      <c r="T36" s="91" t="s">
        <v>142</v>
      </c>
    </row>
    <row r="37" spans="1:20" ht="15" customHeight="1">
      <c r="A37" s="94" t="s">
        <v>29</v>
      </c>
      <c r="B37" s="74" t="s">
        <v>125</v>
      </c>
      <c r="C37" s="166">
        <f t="shared" si="0"/>
        <v>2</v>
      </c>
      <c r="D37" s="74" t="s">
        <v>105</v>
      </c>
      <c r="E37" s="74" t="s">
        <v>105</v>
      </c>
      <c r="F37" s="74" t="s">
        <v>105</v>
      </c>
      <c r="G37" s="74" t="s">
        <v>105</v>
      </c>
      <c r="H37" s="74" t="s">
        <v>105</v>
      </c>
      <c r="I37" s="74" t="s">
        <v>105</v>
      </c>
      <c r="J37" s="74" t="s">
        <v>106</v>
      </c>
      <c r="K37" s="74" t="s">
        <v>106</v>
      </c>
      <c r="L37" s="74" t="s">
        <v>105</v>
      </c>
      <c r="M37" s="74" t="s">
        <v>105</v>
      </c>
      <c r="N37" s="74" t="s">
        <v>105</v>
      </c>
      <c r="O37" s="72" t="s">
        <v>220</v>
      </c>
      <c r="P37" s="74" t="s">
        <v>105</v>
      </c>
      <c r="Q37" s="74" t="s">
        <v>105</v>
      </c>
      <c r="R37" s="74" t="s">
        <v>198</v>
      </c>
      <c r="S37" s="75">
        <v>42717</v>
      </c>
      <c r="T37" s="91" t="s">
        <v>154</v>
      </c>
    </row>
    <row r="38" spans="1:20" ht="15" customHeight="1">
      <c r="A38" s="94" t="s">
        <v>30</v>
      </c>
      <c r="B38" s="74" t="s">
        <v>125</v>
      </c>
      <c r="C38" s="166">
        <f t="shared" si="0"/>
        <v>2</v>
      </c>
      <c r="D38" s="74" t="s">
        <v>105</v>
      </c>
      <c r="E38" s="74" t="s">
        <v>105</v>
      </c>
      <c r="F38" s="74" t="s">
        <v>105</v>
      </c>
      <c r="G38" s="74" t="s">
        <v>105</v>
      </c>
      <c r="H38" s="74" t="s">
        <v>105</v>
      </c>
      <c r="I38" s="74" t="s">
        <v>106</v>
      </c>
      <c r="J38" s="74" t="s">
        <v>106</v>
      </c>
      <c r="K38" s="74" t="s">
        <v>106</v>
      </c>
      <c r="L38" s="74" t="s">
        <v>105</v>
      </c>
      <c r="M38" s="74" t="s">
        <v>105</v>
      </c>
      <c r="N38" s="74" t="s">
        <v>105</v>
      </c>
      <c r="O38" s="74" t="s">
        <v>105</v>
      </c>
      <c r="P38" s="74" t="s">
        <v>105</v>
      </c>
      <c r="Q38" s="74" t="s">
        <v>105</v>
      </c>
      <c r="R38" s="74" t="s">
        <v>203</v>
      </c>
      <c r="S38" s="75">
        <v>42730</v>
      </c>
      <c r="T38" s="91" t="s">
        <v>142</v>
      </c>
    </row>
    <row r="39" spans="1:20" s="13" customFormat="1" ht="15" customHeight="1">
      <c r="A39" s="89" t="s">
        <v>31</v>
      </c>
      <c r="B39" s="92"/>
      <c r="C39" s="168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3"/>
    </row>
    <row r="40" spans="1:20" s="12" customFormat="1" ht="15" customHeight="1">
      <c r="A40" s="94" t="s">
        <v>32</v>
      </c>
      <c r="B40" s="74" t="s">
        <v>125</v>
      </c>
      <c r="C40" s="166">
        <f t="shared" si="0"/>
        <v>2</v>
      </c>
      <c r="D40" s="74" t="s">
        <v>105</v>
      </c>
      <c r="E40" s="74" t="s">
        <v>105</v>
      </c>
      <c r="F40" s="74" t="s">
        <v>105</v>
      </c>
      <c r="G40" s="74" t="s">
        <v>105</v>
      </c>
      <c r="H40" s="74" t="s">
        <v>106</v>
      </c>
      <c r="I40" s="74" t="s">
        <v>106</v>
      </c>
      <c r="J40" s="74" t="s">
        <v>106</v>
      </c>
      <c r="K40" s="74" t="s">
        <v>106</v>
      </c>
      <c r="L40" s="74" t="s">
        <v>105</v>
      </c>
      <c r="M40" s="74" t="s">
        <v>105</v>
      </c>
      <c r="N40" s="74" t="s">
        <v>105</v>
      </c>
      <c r="O40" s="74" t="s">
        <v>105</v>
      </c>
      <c r="P40" s="74" t="s">
        <v>105</v>
      </c>
      <c r="Q40" s="74" t="s">
        <v>105</v>
      </c>
      <c r="R40" s="74">
        <v>15</v>
      </c>
      <c r="S40" s="75">
        <v>42720</v>
      </c>
      <c r="T40" s="91" t="s">
        <v>154</v>
      </c>
    </row>
    <row r="41" spans="1:20" s="12" customFormat="1" ht="15" customHeight="1">
      <c r="A41" s="94" t="s">
        <v>33</v>
      </c>
      <c r="B41" s="74" t="s">
        <v>125</v>
      </c>
      <c r="C41" s="166">
        <f t="shared" si="0"/>
        <v>2</v>
      </c>
      <c r="D41" s="74" t="s">
        <v>105</v>
      </c>
      <c r="E41" s="74" t="s">
        <v>105</v>
      </c>
      <c r="F41" s="74" t="s">
        <v>105</v>
      </c>
      <c r="G41" s="74" t="s">
        <v>105</v>
      </c>
      <c r="H41" s="74" t="s">
        <v>105</v>
      </c>
      <c r="I41" s="74" t="s">
        <v>106</v>
      </c>
      <c r="J41" s="74" t="s">
        <v>106</v>
      </c>
      <c r="K41" s="74" t="s">
        <v>106</v>
      </c>
      <c r="L41" s="74" t="s">
        <v>105</v>
      </c>
      <c r="M41" s="74" t="s">
        <v>105</v>
      </c>
      <c r="N41" s="74" t="s">
        <v>105</v>
      </c>
      <c r="O41" s="74" t="s">
        <v>105</v>
      </c>
      <c r="P41" s="74" t="s">
        <v>105</v>
      </c>
      <c r="Q41" s="74" t="s">
        <v>105</v>
      </c>
      <c r="R41" s="74" t="s">
        <v>204</v>
      </c>
      <c r="S41" s="75">
        <v>42720</v>
      </c>
      <c r="T41" s="91" t="s">
        <v>142</v>
      </c>
    </row>
    <row r="42" spans="1:20" s="12" customFormat="1" ht="15" customHeight="1">
      <c r="A42" s="94" t="s">
        <v>99</v>
      </c>
      <c r="B42" s="74" t="s">
        <v>125</v>
      </c>
      <c r="C42" s="166">
        <f t="shared" si="0"/>
        <v>2</v>
      </c>
      <c r="D42" s="74" t="s">
        <v>105</v>
      </c>
      <c r="E42" s="74" t="s">
        <v>105</v>
      </c>
      <c r="F42" s="74" t="s">
        <v>105</v>
      </c>
      <c r="G42" s="74" t="s">
        <v>106</v>
      </c>
      <c r="H42" s="74" t="s">
        <v>105</v>
      </c>
      <c r="I42" s="74" t="s">
        <v>106</v>
      </c>
      <c r="J42" s="74" t="s">
        <v>106</v>
      </c>
      <c r="K42" s="74" t="s">
        <v>106</v>
      </c>
      <c r="L42" s="74" t="s">
        <v>105</v>
      </c>
      <c r="M42" s="74" t="s">
        <v>105</v>
      </c>
      <c r="N42" s="74" t="s">
        <v>105</v>
      </c>
      <c r="O42" s="74" t="s">
        <v>105</v>
      </c>
      <c r="P42" s="74" t="s">
        <v>105</v>
      </c>
      <c r="Q42" s="74" t="s">
        <v>105</v>
      </c>
      <c r="R42" s="74" t="s">
        <v>205</v>
      </c>
      <c r="S42" s="75">
        <v>42732</v>
      </c>
      <c r="T42" s="95" t="s">
        <v>154</v>
      </c>
    </row>
    <row r="43" spans="1:20" ht="15" customHeight="1">
      <c r="A43" s="94" t="s">
        <v>34</v>
      </c>
      <c r="B43" s="74" t="s">
        <v>125</v>
      </c>
      <c r="C43" s="166">
        <f t="shared" si="0"/>
        <v>2</v>
      </c>
      <c r="D43" s="74" t="s">
        <v>105</v>
      </c>
      <c r="E43" s="74" t="s">
        <v>105</v>
      </c>
      <c r="F43" s="74" t="s">
        <v>105</v>
      </c>
      <c r="G43" s="74" t="s">
        <v>106</v>
      </c>
      <c r="H43" s="74" t="s">
        <v>105</v>
      </c>
      <c r="I43" s="74" t="s">
        <v>106</v>
      </c>
      <c r="J43" s="74" t="s">
        <v>106</v>
      </c>
      <c r="K43" s="74" t="s">
        <v>106</v>
      </c>
      <c r="L43" s="74" t="s">
        <v>105</v>
      </c>
      <c r="M43" s="74" t="s">
        <v>105</v>
      </c>
      <c r="N43" s="74" t="s">
        <v>105</v>
      </c>
      <c r="O43" s="74" t="s">
        <v>105</v>
      </c>
      <c r="P43" s="74" t="s">
        <v>105</v>
      </c>
      <c r="Q43" s="74" t="s">
        <v>105</v>
      </c>
      <c r="R43" s="74" t="s">
        <v>206</v>
      </c>
      <c r="S43" s="75">
        <v>42723</v>
      </c>
      <c r="T43" s="91" t="s">
        <v>157</v>
      </c>
    </row>
    <row r="44" spans="1:20" s="10" customFormat="1" ht="15" customHeight="1">
      <c r="A44" s="94" t="s">
        <v>35</v>
      </c>
      <c r="B44" s="74" t="s">
        <v>125</v>
      </c>
      <c r="C44" s="166">
        <f t="shared" si="0"/>
        <v>2</v>
      </c>
      <c r="D44" s="74" t="s">
        <v>105</v>
      </c>
      <c r="E44" s="74" t="s">
        <v>105</v>
      </c>
      <c r="F44" s="74" t="s">
        <v>105</v>
      </c>
      <c r="G44" s="74" t="s">
        <v>105</v>
      </c>
      <c r="H44" s="74" t="s">
        <v>105</v>
      </c>
      <c r="I44" s="74" t="s">
        <v>106</v>
      </c>
      <c r="J44" s="74" t="s">
        <v>106</v>
      </c>
      <c r="K44" s="74" t="s">
        <v>106</v>
      </c>
      <c r="L44" s="74" t="s">
        <v>105</v>
      </c>
      <c r="M44" s="74" t="s">
        <v>105</v>
      </c>
      <c r="N44" s="74" t="s">
        <v>105</v>
      </c>
      <c r="O44" s="74" t="s">
        <v>105</v>
      </c>
      <c r="P44" s="74" t="s">
        <v>105</v>
      </c>
      <c r="Q44" s="74" t="s">
        <v>105</v>
      </c>
      <c r="R44" s="74" t="s">
        <v>207</v>
      </c>
      <c r="S44" s="75">
        <v>42730</v>
      </c>
      <c r="T44" s="91" t="s">
        <v>154</v>
      </c>
    </row>
    <row r="45" spans="1:20" s="12" customFormat="1" ht="15" customHeight="1">
      <c r="A45" s="94" t="s">
        <v>36</v>
      </c>
      <c r="B45" s="74" t="s">
        <v>125</v>
      </c>
      <c r="C45" s="166">
        <f t="shared" si="0"/>
        <v>2</v>
      </c>
      <c r="D45" s="74" t="s">
        <v>105</v>
      </c>
      <c r="E45" s="74" t="s">
        <v>105</v>
      </c>
      <c r="F45" s="74" t="s">
        <v>105</v>
      </c>
      <c r="G45" s="74" t="s">
        <v>105</v>
      </c>
      <c r="H45" s="74" t="s">
        <v>105</v>
      </c>
      <c r="I45" s="74" t="s">
        <v>106</v>
      </c>
      <c r="J45" s="74" t="s">
        <v>106</v>
      </c>
      <c r="K45" s="74" t="s">
        <v>106</v>
      </c>
      <c r="L45" s="74" t="s">
        <v>105</v>
      </c>
      <c r="M45" s="74" t="s">
        <v>105</v>
      </c>
      <c r="N45" s="74" t="s">
        <v>105</v>
      </c>
      <c r="O45" s="74" t="s">
        <v>105</v>
      </c>
      <c r="P45" s="74" t="s">
        <v>105</v>
      </c>
      <c r="Q45" s="74" t="s">
        <v>105</v>
      </c>
      <c r="R45" s="74" t="s">
        <v>208</v>
      </c>
      <c r="S45" s="75">
        <v>42710</v>
      </c>
      <c r="T45" s="95" t="s">
        <v>154</v>
      </c>
    </row>
    <row r="46" spans="1:20" s="12" customFormat="1" ht="15" customHeight="1">
      <c r="A46" s="94" t="s">
        <v>37</v>
      </c>
      <c r="B46" s="74" t="s">
        <v>125</v>
      </c>
      <c r="C46" s="166">
        <f t="shared" si="0"/>
        <v>2</v>
      </c>
      <c r="D46" s="74" t="s">
        <v>105</v>
      </c>
      <c r="E46" s="74" t="s">
        <v>105</v>
      </c>
      <c r="F46" s="74" t="s">
        <v>105</v>
      </c>
      <c r="G46" s="74" t="s">
        <v>105</v>
      </c>
      <c r="H46" s="74" t="s">
        <v>105</v>
      </c>
      <c r="I46" s="74" t="s">
        <v>106</v>
      </c>
      <c r="J46" s="74" t="s">
        <v>106</v>
      </c>
      <c r="K46" s="74" t="s">
        <v>106</v>
      </c>
      <c r="L46" s="74" t="s">
        <v>105</v>
      </c>
      <c r="M46" s="74" t="s">
        <v>105</v>
      </c>
      <c r="N46" s="74" t="s">
        <v>105</v>
      </c>
      <c r="O46" s="74" t="s">
        <v>105</v>
      </c>
      <c r="P46" s="74" t="s">
        <v>105</v>
      </c>
      <c r="Q46" s="74" t="s">
        <v>105</v>
      </c>
      <c r="R46" s="74" t="s">
        <v>209</v>
      </c>
      <c r="S46" s="75">
        <v>42730</v>
      </c>
      <c r="T46" s="95" t="s">
        <v>154</v>
      </c>
    </row>
    <row r="47" spans="1:20" s="12" customFormat="1" ht="15" customHeight="1">
      <c r="A47" s="94" t="s">
        <v>100</v>
      </c>
      <c r="B47" s="74" t="s">
        <v>124</v>
      </c>
      <c r="C47" s="166">
        <f t="shared" si="0"/>
        <v>0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210</v>
      </c>
      <c r="S47" s="75">
        <v>42732</v>
      </c>
      <c r="T47" s="95"/>
    </row>
    <row r="48" spans="1:20" s="13" customFormat="1" ht="15" customHeight="1">
      <c r="A48" s="89" t="s">
        <v>38</v>
      </c>
      <c r="B48" s="92"/>
      <c r="C48" s="168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3"/>
    </row>
    <row r="49" spans="1:20" s="12" customFormat="1" ht="15" customHeight="1">
      <c r="A49" s="94" t="s">
        <v>39</v>
      </c>
      <c r="B49" s="74" t="s">
        <v>125</v>
      </c>
      <c r="C49" s="166">
        <f t="shared" si="0"/>
        <v>2</v>
      </c>
      <c r="D49" s="74" t="s">
        <v>105</v>
      </c>
      <c r="E49" s="74" t="s">
        <v>105</v>
      </c>
      <c r="F49" s="74" t="s">
        <v>105</v>
      </c>
      <c r="G49" s="74" t="s">
        <v>106</v>
      </c>
      <c r="H49" s="74" t="s">
        <v>106</v>
      </c>
      <c r="I49" s="74" t="s">
        <v>106</v>
      </c>
      <c r="J49" s="74" t="s">
        <v>106</v>
      </c>
      <c r="K49" s="74" t="s">
        <v>106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4" t="s">
        <v>105</v>
      </c>
      <c r="Q49" s="74" t="s">
        <v>105</v>
      </c>
      <c r="R49" s="74" t="s">
        <v>211</v>
      </c>
      <c r="S49" s="75">
        <v>42730</v>
      </c>
      <c r="T49" s="91" t="s">
        <v>154</v>
      </c>
    </row>
    <row r="50" spans="1:20" s="12" customFormat="1" ht="15" customHeight="1">
      <c r="A50" s="94" t="s">
        <v>40</v>
      </c>
      <c r="B50" s="74" t="s">
        <v>125</v>
      </c>
      <c r="C50" s="166">
        <f t="shared" si="0"/>
        <v>2</v>
      </c>
      <c r="D50" s="74" t="s">
        <v>105</v>
      </c>
      <c r="E50" s="74" t="s">
        <v>105</v>
      </c>
      <c r="F50" s="74" t="s">
        <v>105</v>
      </c>
      <c r="G50" s="74" t="s">
        <v>105</v>
      </c>
      <c r="H50" s="74" t="s">
        <v>105</v>
      </c>
      <c r="I50" s="74" t="s">
        <v>106</v>
      </c>
      <c r="J50" s="74" t="s">
        <v>106</v>
      </c>
      <c r="K50" s="74" t="s">
        <v>106</v>
      </c>
      <c r="L50" s="74" t="s">
        <v>105</v>
      </c>
      <c r="M50" s="74" t="s">
        <v>105</v>
      </c>
      <c r="N50" s="74" t="s">
        <v>105</v>
      </c>
      <c r="O50" s="74" t="s">
        <v>105</v>
      </c>
      <c r="P50" s="74" t="s">
        <v>105</v>
      </c>
      <c r="Q50" s="74" t="s">
        <v>105</v>
      </c>
      <c r="R50" s="74" t="s">
        <v>212</v>
      </c>
      <c r="S50" s="75">
        <v>42732</v>
      </c>
      <c r="T50" s="91" t="s">
        <v>142</v>
      </c>
    </row>
    <row r="51" spans="1:20" ht="15" customHeight="1">
      <c r="A51" s="94" t="s">
        <v>41</v>
      </c>
      <c r="B51" s="74" t="s">
        <v>125</v>
      </c>
      <c r="C51" s="166">
        <f t="shared" si="0"/>
        <v>2</v>
      </c>
      <c r="D51" s="74" t="s">
        <v>105</v>
      </c>
      <c r="E51" s="74" t="s">
        <v>105</v>
      </c>
      <c r="F51" s="74" t="s">
        <v>105</v>
      </c>
      <c r="G51" s="74" t="s">
        <v>106</v>
      </c>
      <c r="H51" s="74" t="s">
        <v>105</v>
      </c>
      <c r="I51" s="74" t="s">
        <v>106</v>
      </c>
      <c r="J51" s="74" t="s">
        <v>106</v>
      </c>
      <c r="K51" s="74" t="s">
        <v>106</v>
      </c>
      <c r="L51" s="74" t="s">
        <v>105</v>
      </c>
      <c r="M51" s="74" t="s">
        <v>105</v>
      </c>
      <c r="N51" s="74" t="s">
        <v>105</v>
      </c>
      <c r="O51" s="74" t="s">
        <v>105</v>
      </c>
      <c r="P51" s="74" t="s">
        <v>105</v>
      </c>
      <c r="Q51" s="74" t="s">
        <v>105</v>
      </c>
      <c r="R51" s="74" t="s">
        <v>213</v>
      </c>
      <c r="S51" s="75">
        <v>42732</v>
      </c>
      <c r="T51" s="91" t="s">
        <v>142</v>
      </c>
    </row>
    <row r="52" spans="1:20" ht="15" customHeight="1">
      <c r="A52" s="94" t="s">
        <v>42</v>
      </c>
      <c r="B52" s="74" t="s">
        <v>125</v>
      </c>
      <c r="C52" s="166">
        <f t="shared" si="0"/>
        <v>2</v>
      </c>
      <c r="D52" s="74" t="s">
        <v>105</v>
      </c>
      <c r="E52" s="74" t="s">
        <v>105</v>
      </c>
      <c r="F52" s="74" t="s">
        <v>105</v>
      </c>
      <c r="G52" s="74" t="s">
        <v>105</v>
      </c>
      <c r="H52" s="74" t="s">
        <v>105</v>
      </c>
      <c r="I52" s="74" t="s">
        <v>106</v>
      </c>
      <c r="J52" s="74" t="s">
        <v>106</v>
      </c>
      <c r="K52" s="74" t="s">
        <v>106</v>
      </c>
      <c r="L52" s="74" t="s">
        <v>105</v>
      </c>
      <c r="M52" s="74" t="s">
        <v>105</v>
      </c>
      <c r="N52" s="74" t="s">
        <v>105</v>
      </c>
      <c r="O52" s="74" t="s">
        <v>105</v>
      </c>
      <c r="P52" s="74" t="s">
        <v>105</v>
      </c>
      <c r="Q52" s="74" t="s">
        <v>105</v>
      </c>
      <c r="R52" s="74" t="s">
        <v>214</v>
      </c>
      <c r="S52" s="75">
        <v>42727</v>
      </c>
      <c r="T52" s="95" t="s">
        <v>159</v>
      </c>
    </row>
    <row r="53" spans="1:20" s="12" customFormat="1" ht="15" customHeight="1">
      <c r="A53" s="94" t="s">
        <v>92</v>
      </c>
      <c r="B53" s="74" t="s">
        <v>124</v>
      </c>
      <c r="C53" s="166">
        <f t="shared" si="0"/>
        <v>0</v>
      </c>
      <c r="D53" s="74" t="s">
        <v>106</v>
      </c>
      <c r="E53" s="74" t="s">
        <v>106</v>
      </c>
      <c r="F53" s="74" t="s">
        <v>106</v>
      </c>
      <c r="G53" s="74" t="s">
        <v>106</v>
      </c>
      <c r="H53" s="74" t="s">
        <v>106</v>
      </c>
      <c r="I53" s="74" t="s">
        <v>106</v>
      </c>
      <c r="J53" s="74" t="s">
        <v>106</v>
      </c>
      <c r="K53" s="74" t="s">
        <v>106</v>
      </c>
      <c r="L53" s="74" t="s">
        <v>106</v>
      </c>
      <c r="M53" s="74" t="s">
        <v>106</v>
      </c>
      <c r="N53" s="74" t="s">
        <v>106</v>
      </c>
      <c r="O53" s="74" t="s">
        <v>105</v>
      </c>
      <c r="P53" s="74" t="s">
        <v>105</v>
      </c>
      <c r="Q53" s="74" t="s">
        <v>105</v>
      </c>
      <c r="R53" s="74" t="s">
        <v>215</v>
      </c>
      <c r="S53" s="75">
        <v>42734</v>
      </c>
      <c r="T53" s="91" t="s">
        <v>142</v>
      </c>
    </row>
    <row r="54" spans="1:20" ht="15" customHeight="1">
      <c r="A54" s="94" t="s">
        <v>43</v>
      </c>
      <c r="B54" s="74" t="s">
        <v>124</v>
      </c>
      <c r="C54" s="166">
        <f t="shared" si="0"/>
        <v>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336</v>
      </c>
      <c r="S54" s="75">
        <v>42758</v>
      </c>
      <c r="T54" s="74"/>
    </row>
    <row r="55" spans="1:20" ht="15" customHeight="1">
      <c r="A55" s="94" t="s">
        <v>44</v>
      </c>
      <c r="B55" s="74" t="s">
        <v>125</v>
      </c>
      <c r="C55" s="166">
        <f t="shared" si="0"/>
        <v>2</v>
      </c>
      <c r="D55" s="74" t="s">
        <v>105</v>
      </c>
      <c r="E55" s="74" t="s">
        <v>105</v>
      </c>
      <c r="F55" s="74" t="s">
        <v>105</v>
      </c>
      <c r="G55" s="74" t="s">
        <v>105</v>
      </c>
      <c r="H55" s="74" t="s">
        <v>106</v>
      </c>
      <c r="I55" s="74" t="s">
        <v>106</v>
      </c>
      <c r="J55" s="74" t="s">
        <v>106</v>
      </c>
      <c r="K55" s="74" t="s">
        <v>106</v>
      </c>
      <c r="L55" s="74" t="s">
        <v>105</v>
      </c>
      <c r="M55" s="74" t="s">
        <v>105</v>
      </c>
      <c r="N55" s="74" t="s">
        <v>105</v>
      </c>
      <c r="O55" s="74" t="s">
        <v>105</v>
      </c>
      <c r="P55" s="74" t="s">
        <v>105</v>
      </c>
      <c r="Q55" s="74" t="s">
        <v>105</v>
      </c>
      <c r="R55" s="74" t="s">
        <v>216</v>
      </c>
      <c r="S55" s="75">
        <v>42712</v>
      </c>
      <c r="T55" s="74" t="s">
        <v>139</v>
      </c>
    </row>
    <row r="56" spans="1:20" s="13" customFormat="1" ht="15" customHeight="1">
      <c r="A56" s="89" t="s">
        <v>45</v>
      </c>
      <c r="B56" s="92"/>
      <c r="C56" s="168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</row>
    <row r="57" spans="1:20" s="12" customFormat="1" ht="15" customHeight="1">
      <c r="A57" s="94" t="s">
        <v>46</v>
      </c>
      <c r="B57" s="74" t="s">
        <v>125</v>
      </c>
      <c r="C57" s="166">
        <f aca="true" t="shared" si="1" ref="C57:C100">IF(B57="Да, содержится",2,0)</f>
        <v>2</v>
      </c>
      <c r="D57" s="74" t="s">
        <v>105</v>
      </c>
      <c r="E57" s="74" t="s">
        <v>105</v>
      </c>
      <c r="F57" s="74" t="s">
        <v>105</v>
      </c>
      <c r="G57" s="74" t="s">
        <v>105</v>
      </c>
      <c r="H57" s="74" t="s">
        <v>105</v>
      </c>
      <c r="I57" s="74" t="s">
        <v>106</v>
      </c>
      <c r="J57" s="74" t="s">
        <v>106</v>
      </c>
      <c r="K57" s="74" t="s">
        <v>106</v>
      </c>
      <c r="L57" s="74" t="s">
        <v>105</v>
      </c>
      <c r="M57" s="74" t="s">
        <v>105</v>
      </c>
      <c r="N57" s="74" t="s">
        <v>105</v>
      </c>
      <c r="O57" s="74" t="s">
        <v>105</v>
      </c>
      <c r="P57" s="74" t="s">
        <v>105</v>
      </c>
      <c r="Q57" s="74" t="s">
        <v>105</v>
      </c>
      <c r="R57" s="74" t="s">
        <v>217</v>
      </c>
      <c r="S57" s="75">
        <v>42706</v>
      </c>
      <c r="T57" s="74" t="s">
        <v>143</v>
      </c>
    </row>
    <row r="58" spans="1:20" s="12" customFormat="1" ht="15" customHeight="1">
      <c r="A58" s="94" t="s">
        <v>47</v>
      </c>
      <c r="B58" s="74" t="s">
        <v>124</v>
      </c>
      <c r="C58" s="166">
        <f t="shared" si="1"/>
        <v>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148"/>
      <c r="O58" s="74"/>
      <c r="P58" s="158"/>
      <c r="Q58" s="74"/>
      <c r="R58" s="74" t="s">
        <v>218</v>
      </c>
      <c r="S58" s="75">
        <v>42724</v>
      </c>
      <c r="T58" s="91"/>
    </row>
    <row r="59" spans="1:20" s="12" customFormat="1" ht="15" customHeight="1">
      <c r="A59" s="94" t="s">
        <v>48</v>
      </c>
      <c r="B59" s="74" t="s">
        <v>124</v>
      </c>
      <c r="C59" s="166">
        <f t="shared" si="1"/>
        <v>0</v>
      </c>
      <c r="D59" s="74" t="s">
        <v>106</v>
      </c>
      <c r="E59" s="74" t="s">
        <v>106</v>
      </c>
      <c r="F59" s="74" t="s">
        <v>106</v>
      </c>
      <c r="G59" s="74" t="s">
        <v>106</v>
      </c>
      <c r="H59" s="74" t="s">
        <v>106</v>
      </c>
      <c r="I59" s="74" t="s">
        <v>106</v>
      </c>
      <c r="J59" s="74" t="s">
        <v>106</v>
      </c>
      <c r="K59" s="74" t="s">
        <v>106</v>
      </c>
      <c r="L59" s="74" t="s">
        <v>106</v>
      </c>
      <c r="M59" s="74" t="s">
        <v>106</v>
      </c>
      <c r="N59" s="74" t="s">
        <v>106</v>
      </c>
      <c r="O59" s="150" t="s">
        <v>105</v>
      </c>
      <c r="P59" s="74" t="s">
        <v>105</v>
      </c>
      <c r="Q59" s="74" t="s">
        <v>105</v>
      </c>
      <c r="R59" s="74" t="s">
        <v>219</v>
      </c>
      <c r="S59" s="75">
        <v>42730</v>
      </c>
      <c r="T59" s="91" t="s">
        <v>142</v>
      </c>
    </row>
    <row r="60" spans="1:20" s="12" customFormat="1" ht="15" customHeight="1">
      <c r="A60" s="94" t="s">
        <v>49</v>
      </c>
      <c r="B60" s="74" t="s">
        <v>125</v>
      </c>
      <c r="C60" s="166">
        <f t="shared" si="1"/>
        <v>2</v>
      </c>
      <c r="D60" s="74" t="s">
        <v>105</v>
      </c>
      <c r="E60" s="74" t="s">
        <v>105</v>
      </c>
      <c r="F60" s="74" t="s">
        <v>105</v>
      </c>
      <c r="G60" s="74" t="s">
        <v>105</v>
      </c>
      <c r="H60" s="74" t="s">
        <v>105</v>
      </c>
      <c r="I60" s="74" t="s">
        <v>106</v>
      </c>
      <c r="J60" s="74" t="s">
        <v>106</v>
      </c>
      <c r="K60" s="74" t="s">
        <v>106</v>
      </c>
      <c r="L60" s="74" t="s">
        <v>105</v>
      </c>
      <c r="M60" s="74" t="s">
        <v>105</v>
      </c>
      <c r="N60" s="148" t="s">
        <v>105</v>
      </c>
      <c r="O60" s="72" t="s">
        <v>220</v>
      </c>
      <c r="P60" s="158" t="s">
        <v>105</v>
      </c>
      <c r="Q60" s="74" t="s">
        <v>105</v>
      </c>
      <c r="R60" s="74" t="s">
        <v>221</v>
      </c>
      <c r="S60" s="75">
        <v>42702</v>
      </c>
      <c r="T60" s="91" t="s">
        <v>159</v>
      </c>
    </row>
    <row r="61" spans="1:23" ht="15" customHeight="1">
      <c r="A61" s="94" t="s">
        <v>50</v>
      </c>
      <c r="B61" s="74" t="s">
        <v>125</v>
      </c>
      <c r="C61" s="166">
        <f t="shared" si="1"/>
        <v>2</v>
      </c>
      <c r="D61" s="74" t="s">
        <v>105</v>
      </c>
      <c r="E61" s="74" t="s">
        <v>105</v>
      </c>
      <c r="F61" s="74" t="s">
        <v>105</v>
      </c>
      <c r="G61" s="74" t="s">
        <v>105</v>
      </c>
      <c r="H61" s="74" t="s">
        <v>105</v>
      </c>
      <c r="I61" s="74" t="s">
        <v>106</v>
      </c>
      <c r="J61" s="74" t="s">
        <v>106</v>
      </c>
      <c r="K61" s="74" t="s">
        <v>106</v>
      </c>
      <c r="L61" s="74" t="s">
        <v>105</v>
      </c>
      <c r="M61" s="74" t="s">
        <v>105</v>
      </c>
      <c r="N61" s="74" t="s">
        <v>106</v>
      </c>
      <c r="O61" s="152" t="s">
        <v>105</v>
      </c>
      <c r="P61" s="74" t="s">
        <v>105</v>
      </c>
      <c r="Q61" s="74" t="s">
        <v>105</v>
      </c>
      <c r="R61" s="74" t="s">
        <v>222</v>
      </c>
      <c r="S61" s="75">
        <v>42730</v>
      </c>
      <c r="T61" s="91" t="s">
        <v>154</v>
      </c>
      <c r="U61" s="40"/>
      <c r="V61" s="40"/>
      <c r="W61" s="40"/>
    </row>
    <row r="62" spans="1:20" s="12" customFormat="1" ht="15" customHeight="1">
      <c r="A62" s="94" t="s">
        <v>51</v>
      </c>
      <c r="B62" s="74" t="s">
        <v>125</v>
      </c>
      <c r="C62" s="166">
        <f t="shared" si="1"/>
        <v>2</v>
      </c>
      <c r="D62" s="74" t="s">
        <v>105</v>
      </c>
      <c r="E62" s="74" t="s">
        <v>105</v>
      </c>
      <c r="F62" s="74" t="s">
        <v>105</v>
      </c>
      <c r="G62" s="74" t="s">
        <v>105</v>
      </c>
      <c r="H62" s="74" t="s">
        <v>105</v>
      </c>
      <c r="I62" s="74" t="s">
        <v>106</v>
      </c>
      <c r="J62" s="74" t="s">
        <v>106</v>
      </c>
      <c r="K62" s="74" t="s">
        <v>106</v>
      </c>
      <c r="L62" s="74" t="s">
        <v>105</v>
      </c>
      <c r="M62" s="74" t="s">
        <v>105</v>
      </c>
      <c r="N62" s="74" t="s">
        <v>106</v>
      </c>
      <c r="O62" s="74" t="s">
        <v>105</v>
      </c>
      <c r="P62" s="74" t="s">
        <v>105</v>
      </c>
      <c r="Q62" s="74" t="s">
        <v>105</v>
      </c>
      <c r="R62" s="74">
        <v>92</v>
      </c>
      <c r="S62" s="75">
        <v>42711</v>
      </c>
      <c r="T62" s="91" t="s">
        <v>151</v>
      </c>
    </row>
    <row r="63" spans="1:20" s="12" customFormat="1" ht="15" customHeight="1">
      <c r="A63" s="94" t="s">
        <v>52</v>
      </c>
      <c r="B63" s="74" t="s">
        <v>125</v>
      </c>
      <c r="C63" s="166">
        <f t="shared" si="1"/>
        <v>2</v>
      </c>
      <c r="D63" s="74" t="s">
        <v>105</v>
      </c>
      <c r="E63" s="74" t="s">
        <v>105</v>
      </c>
      <c r="F63" s="74" t="s">
        <v>105</v>
      </c>
      <c r="G63" s="74" t="s">
        <v>105</v>
      </c>
      <c r="H63" s="74" t="s">
        <v>105</v>
      </c>
      <c r="I63" s="74" t="s">
        <v>106</v>
      </c>
      <c r="J63" s="74" t="s">
        <v>106</v>
      </c>
      <c r="K63" s="74" t="s">
        <v>106</v>
      </c>
      <c r="L63" s="74" t="s">
        <v>105</v>
      </c>
      <c r="M63" s="74" t="s">
        <v>106</v>
      </c>
      <c r="N63" s="74" t="s">
        <v>105</v>
      </c>
      <c r="O63" s="74" t="s">
        <v>105</v>
      </c>
      <c r="P63" s="74" t="s">
        <v>105</v>
      </c>
      <c r="Q63" s="74" t="s">
        <v>105</v>
      </c>
      <c r="R63" s="74" t="s">
        <v>223</v>
      </c>
      <c r="S63" s="75">
        <v>42733</v>
      </c>
      <c r="T63" s="91" t="s">
        <v>156</v>
      </c>
    </row>
    <row r="64" spans="1:20" s="12" customFormat="1" ht="15" customHeight="1">
      <c r="A64" s="94" t="s">
        <v>53</v>
      </c>
      <c r="B64" s="74" t="s">
        <v>124</v>
      </c>
      <c r="C64" s="166">
        <f t="shared" si="1"/>
        <v>0</v>
      </c>
      <c r="D64" s="74" t="s">
        <v>106</v>
      </c>
      <c r="E64" s="74" t="s">
        <v>106</v>
      </c>
      <c r="F64" s="74" t="s">
        <v>106</v>
      </c>
      <c r="G64" s="74" t="s">
        <v>106</v>
      </c>
      <c r="H64" s="74" t="s">
        <v>106</v>
      </c>
      <c r="I64" s="74" t="s">
        <v>106</v>
      </c>
      <c r="J64" s="74" t="s">
        <v>106</v>
      </c>
      <c r="K64" s="74" t="s">
        <v>106</v>
      </c>
      <c r="L64" s="74" t="s">
        <v>106</v>
      </c>
      <c r="M64" s="74" t="s">
        <v>106</v>
      </c>
      <c r="N64" s="74" t="s">
        <v>106</v>
      </c>
      <c r="O64" s="74" t="s">
        <v>105</v>
      </c>
      <c r="P64" s="74" t="s">
        <v>105</v>
      </c>
      <c r="Q64" s="74" t="s">
        <v>105</v>
      </c>
      <c r="R64" s="74" t="s">
        <v>224</v>
      </c>
      <c r="S64" s="75">
        <v>42704</v>
      </c>
      <c r="T64" s="95" t="s">
        <v>146</v>
      </c>
    </row>
    <row r="65" spans="1:20" s="12" customFormat="1" ht="15" customHeight="1">
      <c r="A65" s="94" t="s">
        <v>54</v>
      </c>
      <c r="B65" s="74" t="s">
        <v>125</v>
      </c>
      <c r="C65" s="166">
        <f t="shared" si="1"/>
        <v>2</v>
      </c>
      <c r="D65" s="74" t="s">
        <v>105</v>
      </c>
      <c r="E65" s="74" t="s">
        <v>105</v>
      </c>
      <c r="F65" s="74" t="s">
        <v>105</v>
      </c>
      <c r="G65" s="74" t="s">
        <v>105</v>
      </c>
      <c r="H65" s="74" t="s">
        <v>105</v>
      </c>
      <c r="I65" s="74" t="s">
        <v>106</v>
      </c>
      <c r="J65" s="74" t="s">
        <v>106</v>
      </c>
      <c r="K65" s="74" t="s">
        <v>106</v>
      </c>
      <c r="L65" s="74" t="s">
        <v>105</v>
      </c>
      <c r="M65" s="74" t="s">
        <v>105</v>
      </c>
      <c r="N65" s="74" t="s">
        <v>105</v>
      </c>
      <c r="O65" s="74" t="s">
        <v>105</v>
      </c>
      <c r="P65" s="74" t="s">
        <v>105</v>
      </c>
      <c r="Q65" s="74" t="s">
        <v>105</v>
      </c>
      <c r="R65" s="74" t="s">
        <v>225</v>
      </c>
      <c r="S65" s="75">
        <v>42727</v>
      </c>
      <c r="T65" s="91" t="s">
        <v>159</v>
      </c>
    </row>
    <row r="66" spans="1:20" s="12" customFormat="1" ht="15" customHeight="1">
      <c r="A66" s="94" t="s">
        <v>55</v>
      </c>
      <c r="B66" s="74" t="s">
        <v>125</v>
      </c>
      <c r="C66" s="166">
        <f t="shared" si="1"/>
        <v>2</v>
      </c>
      <c r="D66" s="74" t="s">
        <v>105</v>
      </c>
      <c r="E66" s="74" t="s">
        <v>105</v>
      </c>
      <c r="F66" s="74" t="s">
        <v>105</v>
      </c>
      <c r="G66" s="74" t="s">
        <v>106</v>
      </c>
      <c r="H66" s="74" t="s">
        <v>106</v>
      </c>
      <c r="I66" s="74" t="s">
        <v>106</v>
      </c>
      <c r="J66" s="74" t="s">
        <v>106</v>
      </c>
      <c r="K66" s="74" t="s">
        <v>106</v>
      </c>
      <c r="L66" s="74" t="s">
        <v>105</v>
      </c>
      <c r="M66" s="74" t="s">
        <v>105</v>
      </c>
      <c r="N66" s="74" t="s">
        <v>105</v>
      </c>
      <c r="O66" s="74" t="s">
        <v>105</v>
      </c>
      <c r="P66" s="74" t="s">
        <v>105</v>
      </c>
      <c r="Q66" s="74" t="s">
        <v>105</v>
      </c>
      <c r="R66" s="74" t="s">
        <v>226</v>
      </c>
      <c r="S66" s="75">
        <v>42725</v>
      </c>
      <c r="T66" s="91" t="s">
        <v>154</v>
      </c>
    </row>
    <row r="67" spans="1:23" ht="15" customHeight="1">
      <c r="A67" s="94" t="s">
        <v>56</v>
      </c>
      <c r="B67" s="74" t="s">
        <v>125</v>
      </c>
      <c r="C67" s="166">
        <f t="shared" si="1"/>
        <v>2</v>
      </c>
      <c r="D67" s="74" t="s">
        <v>105</v>
      </c>
      <c r="E67" s="74" t="s">
        <v>105</v>
      </c>
      <c r="F67" s="74" t="s">
        <v>105</v>
      </c>
      <c r="G67" s="74" t="s">
        <v>105</v>
      </c>
      <c r="H67" s="74" t="s">
        <v>105</v>
      </c>
      <c r="I67" s="74" t="s">
        <v>106</v>
      </c>
      <c r="J67" s="74" t="s">
        <v>106</v>
      </c>
      <c r="K67" s="74" t="s">
        <v>106</v>
      </c>
      <c r="L67" s="74" t="s">
        <v>105</v>
      </c>
      <c r="M67" s="74" t="s">
        <v>105</v>
      </c>
      <c r="N67" s="74" t="s">
        <v>105</v>
      </c>
      <c r="O67" s="74" t="s">
        <v>105</v>
      </c>
      <c r="P67" s="74" t="s">
        <v>105</v>
      </c>
      <c r="Q67" s="74" t="s">
        <v>105</v>
      </c>
      <c r="R67" s="74" t="s">
        <v>227</v>
      </c>
      <c r="S67" s="75">
        <v>42726</v>
      </c>
      <c r="T67" s="91" t="s">
        <v>228</v>
      </c>
      <c r="U67" s="40"/>
      <c r="V67" s="40"/>
      <c r="W67" s="40"/>
    </row>
    <row r="68" spans="1:20" s="12" customFormat="1" ht="15" customHeight="1">
      <c r="A68" s="94" t="s">
        <v>57</v>
      </c>
      <c r="B68" s="74" t="s">
        <v>124</v>
      </c>
      <c r="C68" s="166">
        <f t="shared" si="1"/>
        <v>0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 t="s">
        <v>229</v>
      </c>
      <c r="S68" s="75">
        <v>42719</v>
      </c>
      <c r="T68" s="91"/>
    </row>
    <row r="69" spans="1:20" s="12" customFormat="1" ht="15" customHeight="1">
      <c r="A69" s="94" t="s">
        <v>58</v>
      </c>
      <c r="B69" s="74" t="s">
        <v>124</v>
      </c>
      <c r="C69" s="166">
        <f t="shared" si="1"/>
        <v>0</v>
      </c>
      <c r="D69" s="74" t="s">
        <v>106</v>
      </c>
      <c r="E69" s="74" t="s">
        <v>106</v>
      </c>
      <c r="F69" s="74" t="s">
        <v>106</v>
      </c>
      <c r="G69" s="74" t="s">
        <v>106</v>
      </c>
      <c r="H69" s="74" t="s">
        <v>106</v>
      </c>
      <c r="I69" s="74" t="s">
        <v>106</v>
      </c>
      <c r="J69" s="74" t="s">
        <v>106</v>
      </c>
      <c r="K69" s="74" t="s">
        <v>106</v>
      </c>
      <c r="L69" s="74" t="s">
        <v>106</v>
      </c>
      <c r="M69" s="74" t="s">
        <v>106</v>
      </c>
      <c r="N69" s="74" t="s">
        <v>106</v>
      </c>
      <c r="O69" s="74" t="s">
        <v>105</v>
      </c>
      <c r="P69" s="74" t="s">
        <v>105</v>
      </c>
      <c r="Q69" s="74" t="s">
        <v>105</v>
      </c>
      <c r="R69" s="74" t="s">
        <v>230</v>
      </c>
      <c r="S69" s="75">
        <v>42716</v>
      </c>
      <c r="T69" s="91" t="s">
        <v>154</v>
      </c>
    </row>
    <row r="70" spans="1:23" ht="15" customHeight="1">
      <c r="A70" s="94" t="s">
        <v>59</v>
      </c>
      <c r="B70" s="74" t="s">
        <v>124</v>
      </c>
      <c r="C70" s="166">
        <f t="shared" si="1"/>
        <v>0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 t="s">
        <v>231</v>
      </c>
      <c r="S70" s="75">
        <v>42692</v>
      </c>
      <c r="T70" s="91"/>
      <c r="U70" s="40"/>
      <c r="V70" s="40"/>
      <c r="W70" s="40"/>
    </row>
    <row r="71" spans="1:20" s="13" customFormat="1" ht="15" customHeight="1">
      <c r="A71" s="89" t="s">
        <v>60</v>
      </c>
      <c r="B71" s="92"/>
      <c r="C71" s="168"/>
      <c r="D71" s="83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1:20" s="12" customFormat="1" ht="15" customHeight="1">
      <c r="A72" s="94" t="s">
        <v>61</v>
      </c>
      <c r="B72" s="74" t="s">
        <v>124</v>
      </c>
      <c r="C72" s="166">
        <f t="shared" si="1"/>
        <v>0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>
        <v>103</v>
      </c>
      <c r="S72" s="75">
        <v>42732</v>
      </c>
      <c r="T72" s="91"/>
    </row>
    <row r="73" spans="1:23" ht="15" customHeight="1">
      <c r="A73" s="94" t="s">
        <v>62</v>
      </c>
      <c r="B73" s="74" t="s">
        <v>125</v>
      </c>
      <c r="C73" s="166">
        <f t="shared" si="1"/>
        <v>2</v>
      </c>
      <c r="D73" s="74" t="s">
        <v>105</v>
      </c>
      <c r="E73" s="74" t="s">
        <v>105</v>
      </c>
      <c r="F73" s="74" t="s">
        <v>105</v>
      </c>
      <c r="G73" s="74" t="s">
        <v>105</v>
      </c>
      <c r="H73" s="74" t="s">
        <v>105</v>
      </c>
      <c r="I73" s="74" t="s">
        <v>106</v>
      </c>
      <c r="J73" s="74" t="s">
        <v>106</v>
      </c>
      <c r="K73" s="74" t="s">
        <v>106</v>
      </c>
      <c r="L73" s="74" t="s">
        <v>105</v>
      </c>
      <c r="M73" s="74" t="s">
        <v>105</v>
      </c>
      <c r="N73" s="74" t="s">
        <v>105</v>
      </c>
      <c r="O73" s="150" t="s">
        <v>105</v>
      </c>
      <c r="P73" s="74" t="s">
        <v>105</v>
      </c>
      <c r="Q73" s="74" t="s">
        <v>105</v>
      </c>
      <c r="R73" s="74" t="s">
        <v>232</v>
      </c>
      <c r="S73" s="75">
        <v>42723</v>
      </c>
      <c r="T73" s="91" t="s">
        <v>142</v>
      </c>
      <c r="U73" s="40"/>
      <c r="V73" s="40"/>
      <c r="W73" s="40"/>
    </row>
    <row r="74" spans="1:23" ht="15" customHeight="1">
      <c r="A74" s="94" t="s">
        <v>63</v>
      </c>
      <c r="B74" s="74" t="s">
        <v>125</v>
      </c>
      <c r="C74" s="166">
        <f t="shared" si="1"/>
        <v>2</v>
      </c>
      <c r="D74" s="74" t="s">
        <v>105</v>
      </c>
      <c r="E74" s="74" t="s">
        <v>105</v>
      </c>
      <c r="F74" s="74" t="s">
        <v>105</v>
      </c>
      <c r="G74" s="74" t="s">
        <v>105</v>
      </c>
      <c r="H74" s="74" t="s">
        <v>105</v>
      </c>
      <c r="I74" s="74" t="s">
        <v>106</v>
      </c>
      <c r="J74" s="74" t="s">
        <v>106</v>
      </c>
      <c r="K74" s="74" t="s">
        <v>106</v>
      </c>
      <c r="L74" s="74" t="s">
        <v>105</v>
      </c>
      <c r="M74" s="74" t="s">
        <v>105</v>
      </c>
      <c r="N74" s="148" t="s">
        <v>105</v>
      </c>
      <c r="O74" s="72" t="s">
        <v>220</v>
      </c>
      <c r="P74" s="158" t="s">
        <v>105</v>
      </c>
      <c r="Q74" s="74" t="s">
        <v>105</v>
      </c>
      <c r="R74" s="74">
        <v>104</v>
      </c>
      <c r="S74" s="75">
        <v>42713</v>
      </c>
      <c r="T74" s="91" t="s">
        <v>151</v>
      </c>
      <c r="U74" s="40"/>
      <c r="V74" s="40"/>
      <c r="W74" s="40"/>
    </row>
    <row r="75" spans="1:20" s="12" customFormat="1" ht="15" customHeight="1">
      <c r="A75" s="94" t="s">
        <v>64</v>
      </c>
      <c r="B75" s="74" t="s">
        <v>124</v>
      </c>
      <c r="C75" s="166">
        <f t="shared" si="1"/>
        <v>0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159"/>
      <c r="P75" s="74"/>
      <c r="Q75" s="74"/>
      <c r="R75" s="74" t="s">
        <v>233</v>
      </c>
      <c r="S75" s="75">
        <v>42727</v>
      </c>
      <c r="T75" s="91"/>
    </row>
    <row r="76" spans="1:20" s="12" customFormat="1" ht="15" customHeight="1">
      <c r="A76" s="70" t="s">
        <v>65</v>
      </c>
      <c r="B76" s="74" t="s">
        <v>124</v>
      </c>
      <c r="C76" s="166">
        <f t="shared" si="1"/>
        <v>0</v>
      </c>
      <c r="D76" s="74" t="s">
        <v>106</v>
      </c>
      <c r="E76" s="74" t="s">
        <v>106</v>
      </c>
      <c r="F76" s="74" t="s">
        <v>106</v>
      </c>
      <c r="G76" s="74" t="s">
        <v>106</v>
      </c>
      <c r="H76" s="74" t="s">
        <v>106</v>
      </c>
      <c r="I76" s="74" t="s">
        <v>106</v>
      </c>
      <c r="J76" s="74" t="s">
        <v>106</v>
      </c>
      <c r="K76" s="74" t="s">
        <v>106</v>
      </c>
      <c r="L76" s="74" t="s">
        <v>106</v>
      </c>
      <c r="M76" s="74" t="s">
        <v>106</v>
      </c>
      <c r="N76" s="148" t="s">
        <v>106</v>
      </c>
      <c r="O76" s="72" t="s">
        <v>220</v>
      </c>
      <c r="P76" s="158" t="s">
        <v>105</v>
      </c>
      <c r="Q76" s="74" t="s">
        <v>105</v>
      </c>
      <c r="R76" s="74" t="s">
        <v>234</v>
      </c>
      <c r="S76" s="75">
        <v>42691</v>
      </c>
      <c r="T76" s="91" t="s">
        <v>154</v>
      </c>
    </row>
    <row r="77" spans="1:20" s="12" customFormat="1" ht="15" customHeight="1">
      <c r="A77" s="94" t="s">
        <v>66</v>
      </c>
      <c r="B77" s="74" t="s">
        <v>125</v>
      </c>
      <c r="C77" s="166">
        <f t="shared" si="1"/>
        <v>2</v>
      </c>
      <c r="D77" s="74" t="s">
        <v>105</v>
      </c>
      <c r="E77" s="74" t="s">
        <v>105</v>
      </c>
      <c r="F77" s="74" t="s">
        <v>105</v>
      </c>
      <c r="G77" s="74" t="s">
        <v>106</v>
      </c>
      <c r="H77" s="74" t="s">
        <v>106</v>
      </c>
      <c r="I77" s="74" t="s">
        <v>106</v>
      </c>
      <c r="J77" s="74" t="s">
        <v>106</v>
      </c>
      <c r="K77" s="74" t="s">
        <v>106</v>
      </c>
      <c r="L77" s="74" t="s">
        <v>105</v>
      </c>
      <c r="M77" s="74" t="s">
        <v>105</v>
      </c>
      <c r="N77" s="74" t="s">
        <v>105</v>
      </c>
      <c r="O77" s="72" t="s">
        <v>220</v>
      </c>
      <c r="P77" s="74" t="s">
        <v>105</v>
      </c>
      <c r="Q77" s="74" t="s">
        <v>105</v>
      </c>
      <c r="R77" s="74" t="s">
        <v>235</v>
      </c>
      <c r="S77" s="75">
        <v>42699</v>
      </c>
      <c r="T77" s="91" t="s">
        <v>157</v>
      </c>
    </row>
    <row r="78" spans="1:20" s="13" customFormat="1" ht="15" customHeight="1">
      <c r="A78" s="89" t="s">
        <v>67</v>
      </c>
      <c r="B78" s="92"/>
      <c r="C78" s="169"/>
      <c r="D78" s="59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/>
    </row>
    <row r="79" spans="1:20" s="12" customFormat="1" ht="15" customHeight="1" thickBot="1">
      <c r="A79" s="94" t="s">
        <v>68</v>
      </c>
      <c r="B79" s="74" t="s">
        <v>124</v>
      </c>
      <c r="C79" s="166">
        <f t="shared" si="1"/>
        <v>0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150"/>
      <c r="O79" s="74"/>
      <c r="P79" s="74"/>
      <c r="Q79" s="74"/>
      <c r="R79" s="74" t="s">
        <v>236</v>
      </c>
      <c r="S79" s="75">
        <v>42718</v>
      </c>
      <c r="T79" s="91"/>
    </row>
    <row r="80" spans="1:20" s="12" customFormat="1" ht="15" customHeight="1" thickBot="1">
      <c r="A80" s="94" t="s">
        <v>69</v>
      </c>
      <c r="B80" s="74" t="s">
        <v>125</v>
      </c>
      <c r="C80" s="166">
        <f t="shared" si="1"/>
        <v>2</v>
      </c>
      <c r="D80" s="74" t="s">
        <v>105</v>
      </c>
      <c r="E80" s="74" t="s">
        <v>105</v>
      </c>
      <c r="F80" s="74" t="s">
        <v>105</v>
      </c>
      <c r="G80" s="74" t="s">
        <v>105</v>
      </c>
      <c r="H80" s="74" t="s">
        <v>105</v>
      </c>
      <c r="I80" s="74" t="s">
        <v>106</v>
      </c>
      <c r="J80" s="74" t="s">
        <v>106</v>
      </c>
      <c r="K80" s="74" t="s">
        <v>106</v>
      </c>
      <c r="L80" s="74" t="s">
        <v>105</v>
      </c>
      <c r="M80" s="74" t="s">
        <v>105</v>
      </c>
      <c r="N80" s="160" t="s">
        <v>366</v>
      </c>
      <c r="O80" s="158" t="s">
        <v>105</v>
      </c>
      <c r="P80" s="74" t="s">
        <v>105</v>
      </c>
      <c r="Q80" s="74" t="s">
        <v>105</v>
      </c>
      <c r="R80" s="74" t="s">
        <v>237</v>
      </c>
      <c r="S80" s="75">
        <v>42725</v>
      </c>
      <c r="T80" s="91" t="s">
        <v>238</v>
      </c>
    </row>
    <row r="81" spans="1:20" s="12" customFormat="1" ht="15" customHeight="1">
      <c r="A81" s="94" t="s">
        <v>70</v>
      </c>
      <c r="B81" s="74" t="s">
        <v>125</v>
      </c>
      <c r="C81" s="166">
        <f t="shared" si="1"/>
        <v>2</v>
      </c>
      <c r="D81" s="74" t="s">
        <v>105</v>
      </c>
      <c r="E81" s="74" t="s">
        <v>105</v>
      </c>
      <c r="F81" s="74" t="s">
        <v>105</v>
      </c>
      <c r="G81" s="74" t="s">
        <v>105</v>
      </c>
      <c r="H81" s="74" t="s">
        <v>105</v>
      </c>
      <c r="I81" s="74" t="s">
        <v>106</v>
      </c>
      <c r="J81" s="74" t="s">
        <v>106</v>
      </c>
      <c r="K81" s="74" t="s">
        <v>106</v>
      </c>
      <c r="L81" s="74" t="s">
        <v>105</v>
      </c>
      <c r="M81" s="74" t="s">
        <v>105</v>
      </c>
      <c r="N81" s="152" t="s">
        <v>105</v>
      </c>
      <c r="O81" s="74" t="s">
        <v>105</v>
      </c>
      <c r="P81" s="74" t="s">
        <v>105</v>
      </c>
      <c r="Q81" s="74" t="s">
        <v>105</v>
      </c>
      <c r="R81" s="74" t="s">
        <v>239</v>
      </c>
      <c r="S81" s="75">
        <v>42734</v>
      </c>
      <c r="T81" s="91" t="s">
        <v>156</v>
      </c>
    </row>
    <row r="82" spans="1:20" s="12" customFormat="1" ht="15" customHeight="1">
      <c r="A82" s="94" t="s">
        <v>71</v>
      </c>
      <c r="B82" s="74" t="s">
        <v>125</v>
      </c>
      <c r="C82" s="166">
        <f t="shared" si="1"/>
        <v>2</v>
      </c>
      <c r="D82" s="74" t="s">
        <v>105</v>
      </c>
      <c r="E82" s="74" t="s">
        <v>105</v>
      </c>
      <c r="F82" s="74" t="s">
        <v>105</v>
      </c>
      <c r="G82" s="74" t="s">
        <v>105</v>
      </c>
      <c r="H82" s="74" t="s">
        <v>105</v>
      </c>
      <c r="I82" s="74" t="s">
        <v>106</v>
      </c>
      <c r="J82" s="74" t="s">
        <v>106</v>
      </c>
      <c r="K82" s="74" t="s">
        <v>106</v>
      </c>
      <c r="L82" s="74" t="s">
        <v>105</v>
      </c>
      <c r="M82" s="74" t="s">
        <v>105</v>
      </c>
      <c r="N82" s="74" t="s">
        <v>105</v>
      </c>
      <c r="O82" s="74" t="s">
        <v>105</v>
      </c>
      <c r="P82" s="74" t="s">
        <v>105</v>
      </c>
      <c r="Q82" s="74" t="s">
        <v>105</v>
      </c>
      <c r="R82" s="74" t="s">
        <v>240</v>
      </c>
      <c r="S82" s="75">
        <v>42727</v>
      </c>
      <c r="T82" s="91" t="s">
        <v>142</v>
      </c>
    </row>
    <row r="83" spans="1:23" ht="15" customHeight="1">
      <c r="A83" s="94" t="s">
        <v>72</v>
      </c>
      <c r="B83" s="74" t="s">
        <v>124</v>
      </c>
      <c r="C83" s="166">
        <f t="shared" si="1"/>
        <v>0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 t="s">
        <v>241</v>
      </c>
      <c r="S83" s="75">
        <v>42723</v>
      </c>
      <c r="T83" s="91"/>
      <c r="U83" s="40"/>
      <c r="V83" s="40"/>
      <c r="W83" s="40"/>
    </row>
    <row r="84" spans="1:20" s="12" customFormat="1" ht="15" customHeight="1">
      <c r="A84" s="94" t="s">
        <v>73</v>
      </c>
      <c r="B84" s="74" t="s">
        <v>124</v>
      </c>
      <c r="C84" s="166">
        <f t="shared" si="1"/>
        <v>0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 t="s">
        <v>242</v>
      </c>
      <c r="S84" s="75">
        <v>42727</v>
      </c>
      <c r="T84" s="91"/>
    </row>
    <row r="85" spans="1:23" ht="15" customHeight="1">
      <c r="A85" s="94" t="s">
        <v>74</v>
      </c>
      <c r="B85" s="74" t="s">
        <v>125</v>
      </c>
      <c r="C85" s="166">
        <f t="shared" si="1"/>
        <v>2</v>
      </c>
      <c r="D85" s="74" t="s">
        <v>105</v>
      </c>
      <c r="E85" s="74" t="s">
        <v>105</v>
      </c>
      <c r="F85" s="74" t="s">
        <v>105</v>
      </c>
      <c r="G85" s="74" t="s">
        <v>106</v>
      </c>
      <c r="H85" s="74" t="s">
        <v>105</v>
      </c>
      <c r="I85" s="74" t="s">
        <v>106</v>
      </c>
      <c r="J85" s="74" t="s">
        <v>106</v>
      </c>
      <c r="K85" s="74" t="s">
        <v>106</v>
      </c>
      <c r="L85" s="74" t="s">
        <v>105</v>
      </c>
      <c r="M85" s="74" t="s">
        <v>105</v>
      </c>
      <c r="N85" s="74" t="s">
        <v>105</v>
      </c>
      <c r="O85" s="74" t="s">
        <v>105</v>
      </c>
      <c r="P85" s="74" t="s">
        <v>105</v>
      </c>
      <c r="Q85" s="74" t="s">
        <v>105</v>
      </c>
      <c r="R85" s="74" t="s">
        <v>206</v>
      </c>
      <c r="S85" s="75">
        <v>42724</v>
      </c>
      <c r="T85" s="91" t="s">
        <v>142</v>
      </c>
      <c r="U85" s="40"/>
      <c r="V85" s="40"/>
      <c r="W85" s="40"/>
    </row>
    <row r="86" spans="1:20" s="10" customFormat="1" ht="15" customHeight="1">
      <c r="A86" s="94" t="s">
        <v>75</v>
      </c>
      <c r="B86" s="74" t="s">
        <v>125</v>
      </c>
      <c r="C86" s="166">
        <f t="shared" si="1"/>
        <v>2</v>
      </c>
      <c r="D86" s="74" t="s">
        <v>105</v>
      </c>
      <c r="E86" s="74" t="s">
        <v>105</v>
      </c>
      <c r="F86" s="74" t="s">
        <v>105</v>
      </c>
      <c r="G86" s="74" t="s">
        <v>105</v>
      </c>
      <c r="H86" s="74" t="s">
        <v>105</v>
      </c>
      <c r="I86" s="74" t="s">
        <v>106</v>
      </c>
      <c r="J86" s="74" t="s">
        <v>106</v>
      </c>
      <c r="K86" s="74" t="s">
        <v>106</v>
      </c>
      <c r="L86" s="74" t="s">
        <v>105</v>
      </c>
      <c r="M86" s="74" t="s">
        <v>105</v>
      </c>
      <c r="N86" s="74" t="s">
        <v>105</v>
      </c>
      <c r="O86" s="74" t="s">
        <v>105</v>
      </c>
      <c r="P86" s="74" t="s">
        <v>105</v>
      </c>
      <c r="Q86" s="74" t="s">
        <v>105</v>
      </c>
      <c r="R86" s="74" t="s">
        <v>243</v>
      </c>
      <c r="S86" s="75">
        <v>42725</v>
      </c>
      <c r="T86" s="91" t="s">
        <v>159</v>
      </c>
    </row>
    <row r="87" spans="1:20" s="12" customFormat="1" ht="15" customHeight="1">
      <c r="A87" s="94" t="s">
        <v>76</v>
      </c>
      <c r="B87" s="74" t="s">
        <v>124</v>
      </c>
      <c r="C87" s="166">
        <f t="shared" si="1"/>
        <v>0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 t="s">
        <v>244</v>
      </c>
      <c r="S87" s="75">
        <v>42724</v>
      </c>
      <c r="T87" s="91"/>
    </row>
    <row r="88" spans="1:23" ht="15" customHeight="1">
      <c r="A88" s="94" t="s">
        <v>77</v>
      </c>
      <c r="B88" s="74" t="s">
        <v>124</v>
      </c>
      <c r="C88" s="166">
        <f t="shared" si="1"/>
        <v>0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 t="s">
        <v>245</v>
      </c>
      <c r="S88" s="75">
        <v>42732</v>
      </c>
      <c r="T88" s="91"/>
      <c r="U88" s="40"/>
      <c r="V88" s="40"/>
      <c r="W88" s="40"/>
    </row>
    <row r="89" spans="1:20" s="12" customFormat="1" ht="15" customHeight="1">
      <c r="A89" s="94" t="s">
        <v>78</v>
      </c>
      <c r="B89" s="74" t="s">
        <v>125</v>
      </c>
      <c r="C89" s="166">
        <f t="shared" si="1"/>
        <v>2</v>
      </c>
      <c r="D89" s="74" t="s">
        <v>105</v>
      </c>
      <c r="E89" s="74" t="s">
        <v>105</v>
      </c>
      <c r="F89" s="74" t="s">
        <v>105</v>
      </c>
      <c r="G89" s="74" t="s">
        <v>105</v>
      </c>
      <c r="H89" s="74" t="s">
        <v>105</v>
      </c>
      <c r="I89" s="74" t="s">
        <v>106</v>
      </c>
      <c r="J89" s="74" t="s">
        <v>106</v>
      </c>
      <c r="K89" s="74" t="s">
        <v>106</v>
      </c>
      <c r="L89" s="74" t="s">
        <v>105</v>
      </c>
      <c r="M89" s="74" t="s">
        <v>105</v>
      </c>
      <c r="N89" s="74" t="s">
        <v>105</v>
      </c>
      <c r="O89" s="74" t="s">
        <v>105</v>
      </c>
      <c r="P89" s="74" t="s">
        <v>105</v>
      </c>
      <c r="Q89" s="74" t="s">
        <v>105</v>
      </c>
      <c r="R89" s="74" t="s">
        <v>246</v>
      </c>
      <c r="S89" s="75">
        <v>42732</v>
      </c>
      <c r="T89" s="91" t="s">
        <v>247</v>
      </c>
    </row>
    <row r="90" spans="1:20" s="12" customFormat="1" ht="15" customHeight="1">
      <c r="A90" s="94" t="s">
        <v>79</v>
      </c>
      <c r="B90" s="74" t="s">
        <v>124</v>
      </c>
      <c r="C90" s="166">
        <f t="shared" si="1"/>
        <v>0</v>
      </c>
      <c r="D90" s="74" t="s">
        <v>106</v>
      </c>
      <c r="E90" s="74" t="s">
        <v>106</v>
      </c>
      <c r="F90" s="74" t="s">
        <v>106</v>
      </c>
      <c r="G90" s="74" t="s">
        <v>106</v>
      </c>
      <c r="H90" s="74" t="s">
        <v>106</v>
      </c>
      <c r="I90" s="74" t="s">
        <v>106</v>
      </c>
      <c r="J90" s="74" t="s">
        <v>106</v>
      </c>
      <c r="K90" s="74" t="s">
        <v>106</v>
      </c>
      <c r="L90" s="74" t="s">
        <v>106</v>
      </c>
      <c r="M90" s="74" t="s">
        <v>106</v>
      </c>
      <c r="N90" s="74" t="s">
        <v>106</v>
      </c>
      <c r="O90" s="74" t="s">
        <v>105</v>
      </c>
      <c r="P90" s="74" t="s">
        <v>105</v>
      </c>
      <c r="Q90" s="74" t="s">
        <v>105</v>
      </c>
      <c r="R90" s="74" t="s">
        <v>248</v>
      </c>
      <c r="S90" s="75">
        <v>42733</v>
      </c>
      <c r="T90" s="91" t="s">
        <v>150</v>
      </c>
    </row>
    <row r="91" spans="1:20" s="13" customFormat="1" ht="15" customHeight="1">
      <c r="A91" s="89" t="s">
        <v>80</v>
      </c>
      <c r="B91" s="92"/>
      <c r="C91" s="168"/>
      <c r="D91" s="83"/>
      <c r="E91" s="83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3"/>
    </row>
    <row r="92" spans="1:20" s="12" customFormat="1" ht="15" customHeight="1">
      <c r="A92" s="94" t="s">
        <v>81</v>
      </c>
      <c r="B92" s="74" t="s">
        <v>125</v>
      </c>
      <c r="C92" s="166">
        <f t="shared" si="1"/>
        <v>2</v>
      </c>
      <c r="D92" s="74" t="s">
        <v>105</v>
      </c>
      <c r="E92" s="74" t="s">
        <v>105</v>
      </c>
      <c r="F92" s="74" t="s">
        <v>105</v>
      </c>
      <c r="G92" s="74" t="s">
        <v>106</v>
      </c>
      <c r="H92" s="74" t="s">
        <v>106</v>
      </c>
      <c r="I92" s="74" t="s">
        <v>106</v>
      </c>
      <c r="J92" s="74" t="s">
        <v>106</v>
      </c>
      <c r="K92" s="74" t="s">
        <v>106</v>
      </c>
      <c r="L92" s="74" t="s">
        <v>105</v>
      </c>
      <c r="M92" s="74" t="s">
        <v>105</v>
      </c>
      <c r="N92" s="74" t="s">
        <v>105</v>
      </c>
      <c r="O92" s="74" t="s">
        <v>105</v>
      </c>
      <c r="P92" s="74" t="s">
        <v>105</v>
      </c>
      <c r="Q92" s="74" t="s">
        <v>105</v>
      </c>
      <c r="R92" s="72" t="s">
        <v>249</v>
      </c>
      <c r="S92" s="75">
        <v>42724</v>
      </c>
      <c r="T92" s="91" t="s">
        <v>154</v>
      </c>
    </row>
    <row r="93" spans="1:20" s="12" customFormat="1" ht="15" customHeight="1">
      <c r="A93" s="94" t="s">
        <v>82</v>
      </c>
      <c r="B93" s="74" t="s">
        <v>125</v>
      </c>
      <c r="C93" s="166">
        <f t="shared" si="1"/>
        <v>2</v>
      </c>
      <c r="D93" s="74" t="s">
        <v>105</v>
      </c>
      <c r="E93" s="74" t="s">
        <v>105</v>
      </c>
      <c r="F93" s="74" t="s">
        <v>105</v>
      </c>
      <c r="G93" s="74" t="s">
        <v>105</v>
      </c>
      <c r="H93" s="74" t="s">
        <v>105</v>
      </c>
      <c r="I93" s="74" t="s">
        <v>106</v>
      </c>
      <c r="J93" s="74" t="s">
        <v>106</v>
      </c>
      <c r="K93" s="74" t="s">
        <v>106</v>
      </c>
      <c r="L93" s="74" t="s">
        <v>105</v>
      </c>
      <c r="M93" s="74" t="s">
        <v>105</v>
      </c>
      <c r="N93" s="74" t="s">
        <v>105</v>
      </c>
      <c r="O93" s="74" t="s">
        <v>105</v>
      </c>
      <c r="P93" s="74" t="s">
        <v>105</v>
      </c>
      <c r="Q93" s="74" t="s">
        <v>105</v>
      </c>
      <c r="R93" s="74">
        <v>30</v>
      </c>
      <c r="S93" s="75">
        <v>42703</v>
      </c>
      <c r="T93" s="91" t="s">
        <v>142</v>
      </c>
    </row>
    <row r="94" spans="1:23" ht="15" customHeight="1">
      <c r="A94" s="94" t="s">
        <v>83</v>
      </c>
      <c r="B94" s="74" t="s">
        <v>125</v>
      </c>
      <c r="C94" s="166">
        <f t="shared" si="1"/>
        <v>2</v>
      </c>
      <c r="D94" s="74" t="s">
        <v>105</v>
      </c>
      <c r="E94" s="74" t="s">
        <v>105</v>
      </c>
      <c r="F94" s="74" t="s">
        <v>105</v>
      </c>
      <c r="G94" s="74" t="s">
        <v>105</v>
      </c>
      <c r="H94" s="74" t="s">
        <v>105</v>
      </c>
      <c r="I94" s="74" t="s">
        <v>106</v>
      </c>
      <c r="J94" s="74" t="s">
        <v>106</v>
      </c>
      <c r="K94" s="74" t="s">
        <v>106</v>
      </c>
      <c r="L94" s="74" t="s">
        <v>105</v>
      </c>
      <c r="M94" s="74" t="s">
        <v>105</v>
      </c>
      <c r="N94" s="74" t="s">
        <v>105</v>
      </c>
      <c r="O94" s="74" t="s">
        <v>105</v>
      </c>
      <c r="P94" s="74" t="s">
        <v>105</v>
      </c>
      <c r="Q94" s="74" t="s">
        <v>105</v>
      </c>
      <c r="R94" s="74" t="s">
        <v>250</v>
      </c>
      <c r="S94" s="75">
        <v>42727</v>
      </c>
      <c r="T94" s="91" t="s">
        <v>145</v>
      </c>
      <c r="U94" s="40"/>
      <c r="V94" s="40"/>
      <c r="W94" s="40"/>
    </row>
    <row r="95" spans="1:23" ht="15" customHeight="1">
      <c r="A95" s="94" t="s">
        <v>84</v>
      </c>
      <c r="B95" s="74" t="s">
        <v>125</v>
      </c>
      <c r="C95" s="166">
        <f t="shared" si="1"/>
        <v>2</v>
      </c>
      <c r="D95" s="74" t="s">
        <v>105</v>
      </c>
      <c r="E95" s="74" t="s">
        <v>105</v>
      </c>
      <c r="F95" s="74" t="s">
        <v>105</v>
      </c>
      <c r="G95" s="74" t="s">
        <v>105</v>
      </c>
      <c r="H95" s="74" t="s">
        <v>105</v>
      </c>
      <c r="I95" s="74" t="s">
        <v>106</v>
      </c>
      <c r="J95" s="74" t="s">
        <v>106</v>
      </c>
      <c r="K95" s="74" t="s">
        <v>106</v>
      </c>
      <c r="L95" s="74" t="s">
        <v>105</v>
      </c>
      <c r="M95" s="74" t="s">
        <v>105</v>
      </c>
      <c r="N95" s="74" t="s">
        <v>105</v>
      </c>
      <c r="O95" s="74" t="s">
        <v>105</v>
      </c>
      <c r="P95" s="74" t="s">
        <v>105</v>
      </c>
      <c r="Q95" s="74" t="s">
        <v>105</v>
      </c>
      <c r="R95" s="74">
        <v>226</v>
      </c>
      <c r="S95" s="75">
        <v>42710</v>
      </c>
      <c r="T95" s="91" t="s">
        <v>150</v>
      </c>
      <c r="U95" s="40"/>
      <c r="V95" s="40"/>
      <c r="W95" s="40"/>
    </row>
    <row r="96" spans="1:23" ht="15" customHeight="1">
      <c r="A96" s="94" t="s">
        <v>85</v>
      </c>
      <c r="B96" s="74" t="s">
        <v>125</v>
      </c>
      <c r="C96" s="166">
        <f t="shared" si="1"/>
        <v>2</v>
      </c>
      <c r="D96" s="74" t="s">
        <v>105</v>
      </c>
      <c r="E96" s="74" t="s">
        <v>105</v>
      </c>
      <c r="F96" s="74" t="s">
        <v>105</v>
      </c>
      <c r="G96" s="74" t="s">
        <v>106</v>
      </c>
      <c r="H96" s="74" t="s">
        <v>106</v>
      </c>
      <c r="I96" s="74" t="s">
        <v>106</v>
      </c>
      <c r="J96" s="74" t="s">
        <v>106</v>
      </c>
      <c r="K96" s="74" t="s">
        <v>106</v>
      </c>
      <c r="L96" s="74" t="s">
        <v>105</v>
      </c>
      <c r="M96" s="74" t="s">
        <v>105</v>
      </c>
      <c r="N96" s="74" t="s">
        <v>105</v>
      </c>
      <c r="O96" s="74" t="s">
        <v>105</v>
      </c>
      <c r="P96" s="74" t="s">
        <v>105</v>
      </c>
      <c r="Q96" s="74" t="s">
        <v>105</v>
      </c>
      <c r="R96" s="74" t="s">
        <v>251</v>
      </c>
      <c r="S96" s="75">
        <v>42724</v>
      </c>
      <c r="T96" s="91" t="s">
        <v>582</v>
      </c>
      <c r="U96" s="40"/>
      <c r="V96" s="40"/>
      <c r="W96" s="40"/>
    </row>
    <row r="97" spans="1:20" s="12" customFormat="1" ht="15" customHeight="1">
      <c r="A97" s="94" t="s">
        <v>86</v>
      </c>
      <c r="B97" s="74" t="s">
        <v>125</v>
      </c>
      <c r="C97" s="166">
        <f t="shared" si="1"/>
        <v>2</v>
      </c>
      <c r="D97" s="74" t="s">
        <v>105</v>
      </c>
      <c r="E97" s="74" t="s">
        <v>105</v>
      </c>
      <c r="F97" s="74" t="s">
        <v>105</v>
      </c>
      <c r="G97" s="74" t="s">
        <v>105</v>
      </c>
      <c r="H97" s="74" t="s">
        <v>105</v>
      </c>
      <c r="I97" s="74" t="s">
        <v>106</v>
      </c>
      <c r="J97" s="74" t="s">
        <v>106</v>
      </c>
      <c r="K97" s="74" t="s">
        <v>106</v>
      </c>
      <c r="L97" s="74" t="s">
        <v>105</v>
      </c>
      <c r="M97" s="74" t="s">
        <v>105</v>
      </c>
      <c r="N97" s="74" t="s">
        <v>105</v>
      </c>
      <c r="O97" s="150" t="s">
        <v>105</v>
      </c>
      <c r="P97" s="74" t="s">
        <v>105</v>
      </c>
      <c r="Q97" s="74" t="s">
        <v>105</v>
      </c>
      <c r="R97" s="74" t="s">
        <v>252</v>
      </c>
      <c r="S97" s="75">
        <v>42733</v>
      </c>
      <c r="T97" s="91" t="s">
        <v>154</v>
      </c>
    </row>
    <row r="98" spans="1:20" s="12" customFormat="1" ht="15" customHeight="1">
      <c r="A98" s="94" t="s">
        <v>87</v>
      </c>
      <c r="B98" s="74" t="s">
        <v>125</v>
      </c>
      <c r="C98" s="166">
        <f t="shared" si="1"/>
        <v>2</v>
      </c>
      <c r="D98" s="74" t="s">
        <v>105</v>
      </c>
      <c r="E98" s="74" t="s">
        <v>105</v>
      </c>
      <c r="F98" s="74" t="s">
        <v>105</v>
      </c>
      <c r="G98" s="74" t="s">
        <v>106</v>
      </c>
      <c r="H98" s="74" t="s">
        <v>106</v>
      </c>
      <c r="I98" s="74" t="s">
        <v>106</v>
      </c>
      <c r="J98" s="74" t="s">
        <v>106</v>
      </c>
      <c r="K98" s="74" t="s">
        <v>106</v>
      </c>
      <c r="L98" s="74" t="s">
        <v>105</v>
      </c>
      <c r="M98" s="74" t="s">
        <v>106</v>
      </c>
      <c r="N98" s="148" t="s">
        <v>105</v>
      </c>
      <c r="O98" s="72" t="s">
        <v>220</v>
      </c>
      <c r="P98" s="158" t="s">
        <v>105</v>
      </c>
      <c r="Q98" s="74" t="s">
        <v>105</v>
      </c>
      <c r="R98" s="74" t="s">
        <v>253</v>
      </c>
      <c r="S98" s="75">
        <v>42723</v>
      </c>
      <c r="T98" s="95" t="s">
        <v>154</v>
      </c>
    </row>
    <row r="99" spans="1:20" s="12" customFormat="1" ht="15" customHeight="1">
      <c r="A99" s="94" t="s">
        <v>88</v>
      </c>
      <c r="B99" s="74" t="s">
        <v>125</v>
      </c>
      <c r="C99" s="166">
        <f t="shared" si="1"/>
        <v>2</v>
      </c>
      <c r="D99" s="74" t="s">
        <v>105</v>
      </c>
      <c r="E99" s="74" t="s">
        <v>105</v>
      </c>
      <c r="F99" s="74" t="s">
        <v>105</v>
      </c>
      <c r="G99" s="74" t="s">
        <v>105</v>
      </c>
      <c r="H99" s="74" t="s">
        <v>105</v>
      </c>
      <c r="I99" s="74" t="s">
        <v>106</v>
      </c>
      <c r="J99" s="74" t="s">
        <v>106</v>
      </c>
      <c r="K99" s="74" t="s">
        <v>106</v>
      </c>
      <c r="L99" s="74" t="s">
        <v>105</v>
      </c>
      <c r="M99" s="74" t="s">
        <v>105</v>
      </c>
      <c r="N99" s="74" t="s">
        <v>105</v>
      </c>
      <c r="O99" s="152" t="s">
        <v>105</v>
      </c>
      <c r="P99" s="74" t="s">
        <v>105</v>
      </c>
      <c r="Q99" s="74" t="s">
        <v>105</v>
      </c>
      <c r="R99" s="74" t="s">
        <v>254</v>
      </c>
      <c r="S99" s="75">
        <v>42726</v>
      </c>
      <c r="T99" s="95" t="s">
        <v>150</v>
      </c>
    </row>
    <row r="100" spans="1:20" s="12" customFormat="1" ht="15" customHeight="1">
      <c r="A100" s="94" t="s">
        <v>89</v>
      </c>
      <c r="B100" s="74" t="s">
        <v>125</v>
      </c>
      <c r="C100" s="166">
        <f t="shared" si="1"/>
        <v>2</v>
      </c>
      <c r="D100" s="74" t="s">
        <v>105</v>
      </c>
      <c r="E100" s="74" t="s">
        <v>105</v>
      </c>
      <c r="F100" s="74" t="s">
        <v>105</v>
      </c>
      <c r="G100" s="74" t="s">
        <v>106</v>
      </c>
      <c r="H100" s="74" t="s">
        <v>106</v>
      </c>
      <c r="I100" s="74" t="s">
        <v>106</v>
      </c>
      <c r="J100" s="74" t="s">
        <v>106</v>
      </c>
      <c r="K100" s="74" t="s">
        <v>106</v>
      </c>
      <c r="L100" s="74" t="s">
        <v>105</v>
      </c>
      <c r="M100" s="74" t="s">
        <v>105</v>
      </c>
      <c r="N100" s="74" t="s">
        <v>105</v>
      </c>
      <c r="O100" s="74" t="s">
        <v>105</v>
      </c>
      <c r="P100" s="74" t="s">
        <v>105</v>
      </c>
      <c r="Q100" s="74" t="s">
        <v>105</v>
      </c>
      <c r="R100" s="74" t="s">
        <v>255</v>
      </c>
      <c r="S100" s="75">
        <v>42723</v>
      </c>
      <c r="T100" s="95" t="s">
        <v>150</v>
      </c>
    </row>
    <row r="101" spans="2:19" ht="15">
      <c r="B101" s="17" t="s">
        <v>95</v>
      </c>
      <c r="F101" s="4"/>
      <c r="G101" s="4"/>
      <c r="O101" s="4"/>
      <c r="P101" s="4"/>
      <c r="Q101" s="4"/>
      <c r="R101" s="4"/>
      <c r="S101" s="125"/>
    </row>
    <row r="102" spans="1:19" ht="15">
      <c r="A102" s="4"/>
      <c r="B102" s="18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25"/>
    </row>
    <row r="103" spans="6:19" ht="15">
      <c r="F103" s="4"/>
      <c r="G103" s="4"/>
      <c r="O103" s="4"/>
      <c r="P103" s="4"/>
      <c r="Q103" s="4"/>
      <c r="R103" s="4"/>
      <c r="S103" s="125"/>
    </row>
    <row r="104" spans="6:19" ht="15">
      <c r="F104" s="4"/>
      <c r="G104" s="4"/>
      <c r="O104" s="4"/>
      <c r="P104" s="4"/>
      <c r="Q104" s="4"/>
      <c r="R104" s="4"/>
      <c r="S104" s="125"/>
    </row>
    <row r="105" spans="6:19" ht="15">
      <c r="F105" s="4"/>
      <c r="G105" s="4"/>
      <c r="O105" s="4"/>
      <c r="P105" s="4"/>
      <c r="Q105" s="4"/>
      <c r="R105" s="4"/>
      <c r="S105" s="125"/>
    </row>
    <row r="106" spans="6:19" ht="15">
      <c r="F106" s="4"/>
      <c r="G106" s="4"/>
      <c r="O106" s="4"/>
      <c r="P106" s="4"/>
      <c r="Q106" s="4"/>
      <c r="R106" s="4"/>
      <c r="S106" s="125"/>
    </row>
    <row r="107" spans="6:19" ht="15">
      <c r="F107" s="4"/>
      <c r="G107" s="4"/>
      <c r="O107" s="4"/>
      <c r="P107" s="4"/>
      <c r="Q107" s="4"/>
      <c r="R107" s="4"/>
      <c r="S107" s="125"/>
    </row>
    <row r="108" spans="6:19" ht="15">
      <c r="F108" s="4"/>
      <c r="G108" s="4"/>
      <c r="O108" s="4"/>
      <c r="P108" s="4"/>
      <c r="Q108" s="4"/>
      <c r="R108" s="4"/>
      <c r="S108" s="125"/>
    </row>
    <row r="109" spans="1:19" ht="15">
      <c r="A109" s="4"/>
      <c r="B109" s="18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25"/>
    </row>
    <row r="110" spans="6:19" ht="15">
      <c r="F110" s="4"/>
      <c r="G110" s="4"/>
      <c r="O110" s="4"/>
      <c r="P110" s="4"/>
      <c r="Q110" s="4"/>
      <c r="R110" s="4"/>
      <c r="S110" s="125"/>
    </row>
    <row r="111" spans="6:19" ht="15">
      <c r="F111" s="4"/>
      <c r="G111" s="4"/>
      <c r="O111" s="4"/>
      <c r="P111" s="4"/>
      <c r="Q111" s="4"/>
      <c r="R111" s="4"/>
      <c r="S111" s="125"/>
    </row>
    <row r="112" spans="6:19" ht="15">
      <c r="F112" s="4"/>
      <c r="G112" s="4"/>
      <c r="O112" s="4"/>
      <c r="P112" s="4"/>
      <c r="Q112" s="4"/>
      <c r="R112" s="4"/>
      <c r="S112" s="125"/>
    </row>
    <row r="113" spans="1:20" s="2" customFormat="1" ht="11.25">
      <c r="A113" s="4"/>
      <c r="B113" s="18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25"/>
      <c r="T113" s="44"/>
    </row>
    <row r="114" spans="6:19" ht="15">
      <c r="F114" s="4"/>
      <c r="G114" s="4"/>
      <c r="O114" s="4"/>
      <c r="P114" s="4"/>
      <c r="Q114" s="4"/>
      <c r="R114" s="4"/>
      <c r="S114" s="125"/>
    </row>
    <row r="115" spans="6:19" ht="15">
      <c r="F115" s="4"/>
      <c r="G115" s="4"/>
      <c r="O115" s="4"/>
      <c r="P115" s="4"/>
      <c r="Q115" s="4"/>
      <c r="R115" s="4"/>
      <c r="S115" s="125"/>
    </row>
    <row r="116" spans="1:20" s="2" customFormat="1" ht="11.25">
      <c r="A116" s="4"/>
      <c r="B116" s="18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25"/>
      <c r="T116" s="44"/>
    </row>
    <row r="117" spans="6:19" ht="15">
      <c r="F117" s="4"/>
      <c r="G117" s="4"/>
      <c r="O117" s="4"/>
      <c r="P117" s="4"/>
      <c r="Q117" s="4"/>
      <c r="R117" s="4"/>
      <c r="S117" s="125"/>
    </row>
    <row r="118" spans="6:19" ht="15">
      <c r="F118" s="4"/>
      <c r="G118" s="4"/>
      <c r="O118" s="4"/>
      <c r="P118" s="4"/>
      <c r="Q118" s="4"/>
      <c r="R118" s="4"/>
      <c r="S118" s="125"/>
    </row>
    <row r="119" spans="6:19" ht="15">
      <c r="F119" s="4"/>
      <c r="G119" s="4"/>
      <c r="O119" s="4"/>
      <c r="P119" s="4"/>
      <c r="Q119" s="4"/>
      <c r="R119" s="4"/>
      <c r="S119" s="125"/>
    </row>
    <row r="120" spans="1:20" s="2" customFormat="1" ht="11.25">
      <c r="A120" s="4"/>
      <c r="B120" s="18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25"/>
      <c r="T120" s="44"/>
    </row>
    <row r="121" spans="6:19" ht="15">
      <c r="F121" s="4"/>
      <c r="G121" s="4"/>
      <c r="O121" s="4"/>
      <c r="P121" s="4"/>
      <c r="Q121" s="4"/>
      <c r="R121" s="4"/>
      <c r="S121" s="125"/>
    </row>
    <row r="122" spans="6:19" ht="15">
      <c r="F122" s="4"/>
      <c r="G122" s="4"/>
      <c r="O122" s="4"/>
      <c r="P122" s="4"/>
      <c r="Q122" s="4"/>
      <c r="R122" s="4"/>
      <c r="S122" s="125"/>
    </row>
    <row r="123" spans="1:20" s="2" customFormat="1" ht="11.25">
      <c r="A123" s="4"/>
      <c r="B123" s="18"/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25"/>
      <c r="T123" s="44"/>
    </row>
    <row r="124" spans="6:19" ht="15">
      <c r="F124" s="4"/>
      <c r="G124" s="4"/>
      <c r="O124" s="4"/>
      <c r="P124" s="4"/>
      <c r="Q124" s="4"/>
      <c r="R124" s="4"/>
      <c r="S124" s="125"/>
    </row>
    <row r="125" spans="6:19" ht="15">
      <c r="F125" s="4"/>
      <c r="G125" s="4"/>
      <c r="O125" s="4"/>
      <c r="P125" s="4"/>
      <c r="Q125" s="4"/>
      <c r="R125" s="4"/>
      <c r="S125" s="125"/>
    </row>
    <row r="126" spans="6:19" ht="15">
      <c r="F126" s="4"/>
      <c r="G126" s="4"/>
      <c r="O126" s="4"/>
      <c r="P126" s="4"/>
      <c r="Q126" s="4"/>
      <c r="R126" s="4"/>
      <c r="S126" s="125"/>
    </row>
    <row r="127" spans="1:20" s="2" customFormat="1" ht="11.25">
      <c r="A127" s="4"/>
      <c r="B127" s="18"/>
      <c r="C127" s="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25"/>
      <c r="T127" s="44"/>
    </row>
    <row r="128" spans="6:19" ht="15">
      <c r="F128" s="4"/>
      <c r="G128" s="4"/>
      <c r="O128" s="4"/>
      <c r="P128" s="4"/>
      <c r="Q128" s="4"/>
      <c r="R128" s="4"/>
      <c r="S128" s="125"/>
    </row>
    <row r="129" spans="6:19" ht="15">
      <c r="F129" s="4"/>
      <c r="G129" s="4"/>
      <c r="O129" s="4"/>
      <c r="P129" s="4"/>
      <c r="Q129" s="4"/>
      <c r="R129" s="4"/>
      <c r="S129" s="125"/>
    </row>
    <row r="130" spans="6:19" ht="15">
      <c r="F130" s="4"/>
      <c r="G130" s="4"/>
      <c r="O130" s="4"/>
      <c r="P130" s="4"/>
      <c r="Q130" s="4"/>
      <c r="R130" s="4"/>
      <c r="S130" s="125"/>
    </row>
    <row r="131" spans="6:19" ht="15">
      <c r="F131" s="4"/>
      <c r="G131" s="4"/>
      <c r="O131" s="4"/>
      <c r="P131" s="4"/>
      <c r="Q131" s="4"/>
      <c r="R131" s="4"/>
      <c r="S131" s="125"/>
    </row>
    <row r="132" spans="6:19" ht="15">
      <c r="F132" s="4"/>
      <c r="G132" s="4"/>
      <c r="O132" s="4"/>
      <c r="P132" s="4"/>
      <c r="Q132" s="4"/>
      <c r="R132" s="4"/>
      <c r="S132" s="125"/>
    </row>
    <row r="133" spans="6:19" ht="15">
      <c r="F133" s="4"/>
      <c r="G133" s="4"/>
      <c r="O133" s="4"/>
      <c r="P133" s="4"/>
      <c r="Q133" s="4"/>
      <c r="R133" s="4"/>
      <c r="S133" s="125"/>
    </row>
    <row r="134" spans="6:19" ht="15">
      <c r="F134" s="4"/>
      <c r="G134" s="4"/>
      <c r="O134" s="4"/>
      <c r="P134" s="4"/>
      <c r="Q134" s="4"/>
      <c r="R134" s="4"/>
      <c r="S134" s="125"/>
    </row>
    <row r="135" spans="6:19" ht="15">
      <c r="F135" s="4"/>
      <c r="G135" s="4"/>
      <c r="O135" s="4"/>
      <c r="P135" s="4"/>
      <c r="Q135" s="4"/>
      <c r="R135" s="4"/>
      <c r="S135" s="125"/>
    </row>
    <row r="136" spans="6:19" ht="15">
      <c r="F136" s="4"/>
      <c r="G136" s="4"/>
      <c r="O136" s="4"/>
      <c r="P136" s="4"/>
      <c r="Q136" s="4"/>
      <c r="R136" s="4"/>
      <c r="S136" s="125"/>
    </row>
    <row r="137" spans="6:19" ht="15">
      <c r="F137" s="4"/>
      <c r="G137" s="4"/>
      <c r="O137" s="4"/>
      <c r="P137" s="4"/>
      <c r="Q137" s="4"/>
      <c r="R137" s="4"/>
      <c r="S137" s="125"/>
    </row>
    <row r="138" spans="6:19" ht="15">
      <c r="F138" s="4"/>
      <c r="G138" s="4"/>
      <c r="O138" s="4"/>
      <c r="P138" s="4"/>
      <c r="Q138" s="4"/>
      <c r="R138" s="4"/>
      <c r="S138" s="125"/>
    </row>
    <row r="139" spans="6:19" ht="15">
      <c r="F139" s="4"/>
      <c r="G139" s="4"/>
      <c r="O139" s="4"/>
      <c r="P139" s="4"/>
      <c r="Q139" s="4"/>
      <c r="R139" s="4"/>
      <c r="S139" s="125"/>
    </row>
    <row r="140" spans="6:19" ht="15">
      <c r="F140" s="4"/>
      <c r="G140" s="4"/>
      <c r="O140" s="4"/>
      <c r="P140" s="4"/>
      <c r="Q140" s="4"/>
      <c r="R140" s="4"/>
      <c r="S140" s="125"/>
    </row>
    <row r="141" spans="6:19" ht="15">
      <c r="F141" s="4"/>
      <c r="G141" s="4"/>
      <c r="O141" s="4"/>
      <c r="P141" s="4"/>
      <c r="Q141" s="4"/>
      <c r="R141" s="4"/>
      <c r="S141" s="125"/>
    </row>
    <row r="142" spans="6:19" ht="15">
      <c r="F142" s="4"/>
      <c r="G142" s="4"/>
      <c r="O142" s="4"/>
      <c r="P142" s="4"/>
      <c r="Q142" s="4"/>
      <c r="R142" s="4"/>
      <c r="S142" s="125"/>
    </row>
    <row r="143" spans="6:19" ht="15">
      <c r="F143" s="4"/>
      <c r="G143" s="4"/>
      <c r="O143" s="4"/>
      <c r="P143" s="4"/>
      <c r="Q143" s="4"/>
      <c r="R143" s="4"/>
      <c r="S143" s="125"/>
    </row>
    <row r="144" spans="6:19" ht="15">
      <c r="F144" s="4"/>
      <c r="G144" s="4"/>
      <c r="O144" s="4"/>
      <c r="P144" s="4"/>
      <c r="Q144" s="4"/>
      <c r="R144" s="4"/>
      <c r="S144" s="125"/>
    </row>
    <row r="145" spans="6:19" ht="15">
      <c r="F145" s="4"/>
      <c r="G145" s="4"/>
      <c r="O145" s="4"/>
      <c r="P145" s="4"/>
      <c r="Q145" s="4"/>
      <c r="R145" s="4"/>
      <c r="S145" s="125"/>
    </row>
    <row r="146" spans="6:19" ht="15">
      <c r="F146" s="4"/>
      <c r="G146" s="4"/>
      <c r="O146" s="4"/>
      <c r="P146" s="4"/>
      <c r="Q146" s="4"/>
      <c r="R146" s="4"/>
      <c r="S146" s="125"/>
    </row>
    <row r="147" spans="6:19" ht="15">
      <c r="F147" s="4"/>
      <c r="G147" s="4"/>
      <c r="O147" s="4"/>
      <c r="P147" s="4"/>
      <c r="Q147" s="4"/>
      <c r="R147" s="4"/>
      <c r="S147" s="125"/>
    </row>
    <row r="148" spans="6:19" ht="15">
      <c r="F148" s="4"/>
      <c r="G148" s="4"/>
      <c r="O148" s="4"/>
      <c r="P148" s="4"/>
      <c r="Q148" s="4"/>
      <c r="R148" s="4"/>
      <c r="S148" s="125"/>
    </row>
    <row r="149" spans="6:19" ht="15">
      <c r="F149" s="4"/>
      <c r="G149" s="4"/>
      <c r="O149" s="4"/>
      <c r="P149" s="4"/>
      <c r="Q149" s="4"/>
      <c r="R149" s="4"/>
      <c r="S149" s="125"/>
    </row>
    <row r="150" spans="6:19" ht="15">
      <c r="F150" s="4"/>
      <c r="G150" s="4"/>
      <c r="O150" s="4"/>
      <c r="P150" s="4"/>
      <c r="Q150" s="4"/>
      <c r="R150" s="4"/>
      <c r="S150" s="125"/>
    </row>
    <row r="151" spans="6:19" ht="15">
      <c r="F151" s="4"/>
      <c r="G151" s="4"/>
      <c r="O151" s="4"/>
      <c r="P151" s="4"/>
      <c r="Q151" s="4"/>
      <c r="R151" s="4"/>
      <c r="S151" s="125"/>
    </row>
    <row r="152" spans="6:19" ht="15">
      <c r="F152" s="4"/>
      <c r="G152" s="4"/>
      <c r="O152" s="4"/>
      <c r="P152" s="4"/>
      <c r="Q152" s="4"/>
      <c r="R152" s="4"/>
      <c r="S152" s="125"/>
    </row>
    <row r="153" spans="6:19" ht="15">
      <c r="F153" s="4"/>
      <c r="G153" s="4"/>
      <c r="O153" s="4"/>
      <c r="P153" s="4"/>
      <c r="Q153" s="4"/>
      <c r="R153" s="4"/>
      <c r="S153" s="125"/>
    </row>
    <row r="154" spans="6:19" ht="15">
      <c r="F154" s="4"/>
      <c r="G154" s="4"/>
      <c r="O154" s="4"/>
      <c r="P154" s="4"/>
      <c r="Q154" s="4"/>
      <c r="R154" s="4"/>
      <c r="S154" s="125"/>
    </row>
    <row r="155" spans="6:19" ht="15">
      <c r="F155" s="4"/>
      <c r="G155" s="4"/>
      <c r="O155" s="4"/>
      <c r="P155" s="4"/>
      <c r="Q155" s="4"/>
      <c r="R155" s="4"/>
      <c r="S155" s="125"/>
    </row>
    <row r="156" spans="6:19" ht="15">
      <c r="F156" s="4"/>
      <c r="G156" s="4"/>
      <c r="O156" s="4"/>
      <c r="P156" s="4"/>
      <c r="Q156" s="4"/>
      <c r="R156" s="4"/>
      <c r="S156" s="125"/>
    </row>
    <row r="157" spans="6:19" ht="15">
      <c r="F157" s="4"/>
      <c r="G157" s="4"/>
      <c r="O157" s="4"/>
      <c r="P157" s="4"/>
      <c r="Q157" s="4"/>
      <c r="R157" s="4"/>
      <c r="S157" s="125"/>
    </row>
    <row r="158" spans="6:19" ht="15">
      <c r="F158" s="4"/>
      <c r="G158" s="4"/>
      <c r="O158" s="4"/>
      <c r="P158" s="4"/>
      <c r="Q158" s="4"/>
      <c r="R158" s="4"/>
      <c r="S158" s="125"/>
    </row>
    <row r="159" spans="6:19" ht="15">
      <c r="F159" s="4"/>
      <c r="G159" s="4"/>
      <c r="O159" s="4"/>
      <c r="P159" s="4"/>
      <c r="Q159" s="4"/>
      <c r="R159" s="4"/>
      <c r="S159" s="125"/>
    </row>
    <row r="160" spans="6:19" ht="15">
      <c r="F160" s="4"/>
      <c r="G160" s="4"/>
      <c r="O160" s="4"/>
      <c r="P160" s="4"/>
      <c r="Q160" s="4"/>
      <c r="R160" s="4"/>
      <c r="S160" s="125"/>
    </row>
    <row r="161" spans="6:19" ht="15">
      <c r="F161" s="4"/>
      <c r="G161" s="4"/>
      <c r="O161" s="4"/>
      <c r="P161" s="4"/>
      <c r="Q161" s="4"/>
      <c r="R161" s="4"/>
      <c r="S161" s="125"/>
    </row>
    <row r="162" spans="6:19" ht="15">
      <c r="F162" s="4"/>
      <c r="G162" s="4"/>
      <c r="O162" s="4"/>
      <c r="P162" s="4"/>
      <c r="Q162" s="4"/>
      <c r="R162" s="4"/>
      <c r="S162" s="125"/>
    </row>
    <row r="163" spans="6:19" ht="15">
      <c r="F163" s="4"/>
      <c r="G163" s="4"/>
      <c r="O163" s="4"/>
      <c r="P163" s="4"/>
      <c r="Q163" s="4"/>
      <c r="R163" s="4"/>
      <c r="S163" s="125"/>
    </row>
    <row r="164" spans="6:19" ht="15">
      <c r="F164" s="4"/>
      <c r="G164" s="4"/>
      <c r="O164" s="4"/>
      <c r="P164" s="4"/>
      <c r="Q164" s="4"/>
      <c r="R164" s="4"/>
      <c r="S164" s="125"/>
    </row>
    <row r="165" spans="6:19" ht="15">
      <c r="F165" s="4"/>
      <c r="G165" s="4"/>
      <c r="O165" s="4"/>
      <c r="P165" s="4"/>
      <c r="Q165" s="4"/>
      <c r="R165" s="4"/>
      <c r="S165" s="125"/>
    </row>
    <row r="166" spans="6:19" ht="15">
      <c r="F166" s="4"/>
      <c r="G166" s="4"/>
      <c r="O166" s="4"/>
      <c r="P166" s="4"/>
      <c r="Q166" s="4"/>
      <c r="R166" s="4"/>
      <c r="S166" s="125"/>
    </row>
    <row r="167" spans="6:19" ht="15">
      <c r="F167" s="4"/>
      <c r="G167" s="4"/>
      <c r="O167" s="4"/>
      <c r="P167" s="4"/>
      <c r="Q167" s="4"/>
      <c r="R167" s="4"/>
      <c r="S167" s="125"/>
    </row>
    <row r="168" spans="6:19" ht="15">
      <c r="F168" s="4"/>
      <c r="G168" s="4"/>
      <c r="O168" s="4"/>
      <c r="P168" s="4"/>
      <c r="Q168" s="4"/>
      <c r="R168" s="4"/>
      <c r="S168" s="125"/>
    </row>
    <row r="169" spans="6:19" ht="15">
      <c r="F169" s="4"/>
      <c r="G169" s="4"/>
      <c r="O169" s="4"/>
      <c r="P169" s="4"/>
      <c r="Q169" s="4"/>
      <c r="R169" s="4"/>
      <c r="S169" s="125"/>
    </row>
    <row r="170" spans="6:19" ht="15">
      <c r="F170" s="4"/>
      <c r="G170" s="4"/>
      <c r="O170" s="4"/>
      <c r="P170" s="4"/>
      <c r="Q170" s="4"/>
      <c r="R170" s="4"/>
      <c r="S170" s="125"/>
    </row>
    <row r="171" spans="6:19" ht="15">
      <c r="F171" s="4"/>
      <c r="G171" s="4"/>
      <c r="O171" s="4"/>
      <c r="P171" s="4"/>
      <c r="Q171" s="4"/>
      <c r="R171" s="4"/>
      <c r="S171" s="125"/>
    </row>
    <row r="172" spans="6:19" ht="15">
      <c r="F172" s="4"/>
      <c r="G172" s="4"/>
      <c r="O172" s="4"/>
      <c r="P172" s="4"/>
      <c r="Q172" s="4"/>
      <c r="R172" s="4"/>
      <c r="S172" s="125"/>
    </row>
    <row r="173" spans="6:19" ht="15">
      <c r="F173" s="4"/>
      <c r="G173" s="4"/>
      <c r="O173" s="4"/>
      <c r="P173" s="4"/>
      <c r="Q173" s="4"/>
      <c r="R173" s="4"/>
      <c r="S173" s="125"/>
    </row>
    <row r="174" spans="6:19" ht="15">
      <c r="F174" s="4"/>
      <c r="G174" s="4"/>
      <c r="O174" s="4"/>
      <c r="P174" s="4"/>
      <c r="Q174" s="4"/>
      <c r="R174" s="4"/>
      <c r="S174" s="125"/>
    </row>
    <row r="175" spans="6:19" ht="15">
      <c r="F175" s="4"/>
      <c r="G175" s="4"/>
      <c r="O175" s="4"/>
      <c r="P175" s="4"/>
      <c r="Q175" s="4"/>
      <c r="R175" s="4"/>
      <c r="S175" s="125"/>
    </row>
    <row r="176" spans="6:19" ht="15">
      <c r="F176" s="4"/>
      <c r="G176" s="4"/>
      <c r="O176" s="4"/>
      <c r="P176" s="4"/>
      <c r="Q176" s="4"/>
      <c r="R176" s="4"/>
      <c r="S176" s="125"/>
    </row>
    <row r="177" spans="6:19" ht="15">
      <c r="F177" s="4"/>
      <c r="G177" s="4"/>
      <c r="O177" s="4"/>
      <c r="P177" s="4"/>
      <c r="Q177" s="4"/>
      <c r="R177" s="4"/>
      <c r="S177" s="125"/>
    </row>
    <row r="178" spans="6:19" ht="15">
      <c r="F178" s="4"/>
      <c r="G178" s="4"/>
      <c r="O178" s="4"/>
      <c r="P178" s="4"/>
      <c r="Q178" s="4"/>
      <c r="R178" s="4"/>
      <c r="S178" s="125"/>
    </row>
    <row r="179" spans="6:19" ht="15">
      <c r="F179" s="4"/>
      <c r="G179" s="4"/>
      <c r="O179" s="4"/>
      <c r="P179" s="4"/>
      <c r="Q179" s="4"/>
      <c r="R179" s="4"/>
      <c r="S179" s="125"/>
    </row>
    <row r="180" spans="6:19" ht="15">
      <c r="F180" s="4"/>
      <c r="G180" s="4"/>
      <c r="O180" s="4"/>
      <c r="P180" s="4"/>
      <c r="Q180" s="4"/>
      <c r="R180" s="4"/>
      <c r="S180" s="125"/>
    </row>
    <row r="181" spans="6:19" ht="15">
      <c r="F181" s="4"/>
      <c r="G181" s="4"/>
      <c r="O181" s="4"/>
      <c r="P181" s="4"/>
      <c r="Q181" s="4"/>
      <c r="R181" s="4"/>
      <c r="S181" s="125"/>
    </row>
    <row r="182" spans="6:19" ht="15">
      <c r="F182" s="4"/>
      <c r="G182" s="4"/>
      <c r="O182" s="4"/>
      <c r="P182" s="4"/>
      <c r="Q182" s="4"/>
      <c r="R182" s="4"/>
      <c r="S182" s="125"/>
    </row>
    <row r="183" spans="6:19" ht="15">
      <c r="F183" s="4"/>
      <c r="G183" s="4"/>
      <c r="O183" s="4"/>
      <c r="P183" s="4"/>
      <c r="Q183" s="4"/>
      <c r="R183" s="4"/>
      <c r="S183" s="125"/>
    </row>
    <row r="184" spans="6:19" ht="15">
      <c r="F184" s="4"/>
      <c r="G184" s="4"/>
      <c r="O184" s="4"/>
      <c r="P184" s="4"/>
      <c r="Q184" s="4"/>
      <c r="R184" s="4"/>
      <c r="S184" s="125"/>
    </row>
    <row r="185" spans="6:19" ht="15">
      <c r="F185" s="4"/>
      <c r="G185" s="4"/>
      <c r="O185" s="4"/>
      <c r="P185" s="4"/>
      <c r="Q185" s="4"/>
      <c r="R185" s="4"/>
      <c r="S185" s="125"/>
    </row>
    <row r="186" spans="6:19" ht="15">
      <c r="F186" s="4"/>
      <c r="G186" s="4"/>
      <c r="O186" s="4"/>
      <c r="P186" s="4"/>
      <c r="Q186" s="4"/>
      <c r="R186" s="4"/>
      <c r="S186" s="125"/>
    </row>
    <row r="187" spans="6:19" ht="15">
      <c r="F187" s="4"/>
      <c r="G187" s="4"/>
      <c r="O187" s="4"/>
      <c r="P187" s="4"/>
      <c r="Q187" s="4"/>
      <c r="R187" s="4"/>
      <c r="S187" s="125"/>
    </row>
    <row r="188" spans="6:19" ht="15">
      <c r="F188" s="4"/>
      <c r="G188" s="4"/>
      <c r="O188" s="4"/>
      <c r="P188" s="4"/>
      <c r="Q188" s="4"/>
      <c r="R188" s="4"/>
      <c r="S188" s="125"/>
    </row>
    <row r="189" spans="6:19" ht="15">
      <c r="F189" s="4"/>
      <c r="G189" s="4"/>
      <c r="O189" s="4"/>
      <c r="P189" s="4"/>
      <c r="Q189" s="4"/>
      <c r="R189" s="4"/>
      <c r="S189" s="125"/>
    </row>
    <row r="190" spans="6:19" ht="15">
      <c r="F190" s="4"/>
      <c r="G190" s="4"/>
      <c r="O190" s="4"/>
      <c r="P190" s="4"/>
      <c r="Q190" s="4"/>
      <c r="R190" s="4"/>
      <c r="S190" s="125"/>
    </row>
    <row r="191" spans="6:19" ht="15">
      <c r="F191" s="4"/>
      <c r="G191" s="4"/>
      <c r="O191" s="4"/>
      <c r="P191" s="4"/>
      <c r="Q191" s="4"/>
      <c r="R191" s="4"/>
      <c r="S191" s="125"/>
    </row>
    <row r="192" spans="6:19" ht="15">
      <c r="F192" s="4"/>
      <c r="G192" s="4"/>
      <c r="O192" s="4"/>
      <c r="P192" s="4"/>
      <c r="Q192" s="4"/>
      <c r="R192" s="4"/>
      <c r="S192" s="125"/>
    </row>
    <row r="193" spans="6:19" ht="15">
      <c r="F193" s="4"/>
      <c r="G193" s="4"/>
      <c r="O193" s="4"/>
      <c r="P193" s="4"/>
      <c r="Q193" s="4"/>
      <c r="R193" s="4"/>
      <c r="S193" s="125"/>
    </row>
    <row r="194" spans="6:19" ht="15">
      <c r="F194" s="4"/>
      <c r="G194" s="4"/>
      <c r="O194" s="4"/>
      <c r="P194" s="4"/>
      <c r="Q194" s="4"/>
      <c r="R194" s="4"/>
      <c r="S194" s="125"/>
    </row>
    <row r="195" spans="6:19" ht="15">
      <c r="F195" s="4"/>
      <c r="G195" s="4"/>
      <c r="O195" s="4"/>
      <c r="P195" s="4"/>
      <c r="Q195" s="4"/>
      <c r="R195" s="4"/>
      <c r="S195" s="125"/>
    </row>
    <row r="196" spans="6:19" ht="15">
      <c r="F196" s="4"/>
      <c r="G196" s="4"/>
      <c r="O196" s="4"/>
      <c r="P196" s="4"/>
      <c r="Q196" s="4"/>
      <c r="R196" s="4"/>
      <c r="S196" s="125"/>
    </row>
    <row r="197" spans="6:19" ht="15">
      <c r="F197" s="4"/>
      <c r="G197" s="4"/>
      <c r="O197" s="4"/>
      <c r="P197" s="4"/>
      <c r="Q197" s="4"/>
      <c r="R197" s="4"/>
      <c r="S197" s="125"/>
    </row>
    <row r="198" spans="6:19" ht="15">
      <c r="F198" s="4"/>
      <c r="G198" s="4"/>
      <c r="O198" s="4"/>
      <c r="P198" s="4"/>
      <c r="Q198" s="4"/>
      <c r="R198" s="4"/>
      <c r="S198" s="125"/>
    </row>
    <row r="199" spans="6:19" ht="15">
      <c r="F199" s="4"/>
      <c r="G199" s="4"/>
      <c r="O199" s="4"/>
      <c r="P199" s="4"/>
      <c r="Q199" s="4"/>
      <c r="R199" s="4"/>
      <c r="S199" s="125"/>
    </row>
    <row r="200" spans="6:19" ht="15">
      <c r="F200" s="4"/>
      <c r="G200" s="4"/>
      <c r="O200" s="4"/>
      <c r="P200" s="4"/>
      <c r="Q200" s="4"/>
      <c r="R200" s="4"/>
      <c r="S200" s="125"/>
    </row>
    <row r="201" spans="6:19" ht="15">
      <c r="F201" s="4"/>
      <c r="G201" s="4"/>
      <c r="O201" s="4"/>
      <c r="P201" s="4"/>
      <c r="Q201" s="4"/>
      <c r="R201" s="4"/>
      <c r="S201" s="125"/>
    </row>
    <row r="202" spans="6:19" ht="15">
      <c r="F202" s="4"/>
      <c r="G202" s="4"/>
      <c r="O202" s="4"/>
      <c r="P202" s="4"/>
      <c r="Q202" s="4"/>
      <c r="R202" s="4"/>
      <c r="S202" s="125"/>
    </row>
    <row r="203" spans="6:19" ht="15">
      <c r="F203" s="4"/>
      <c r="G203" s="4"/>
      <c r="O203" s="4"/>
      <c r="P203" s="4"/>
      <c r="Q203" s="4"/>
      <c r="R203" s="4"/>
      <c r="S203" s="125"/>
    </row>
    <row r="204" spans="6:19" ht="15">
      <c r="F204" s="4"/>
      <c r="G204" s="4"/>
      <c r="O204" s="4"/>
      <c r="P204" s="4"/>
      <c r="Q204" s="4"/>
      <c r="R204" s="4"/>
      <c r="S204" s="125"/>
    </row>
    <row r="205" spans="6:19" ht="15">
      <c r="F205" s="4"/>
      <c r="G205" s="4"/>
      <c r="O205" s="4"/>
      <c r="P205" s="4"/>
      <c r="Q205" s="4"/>
      <c r="R205" s="4"/>
      <c r="S205" s="125"/>
    </row>
    <row r="206" spans="6:19" ht="15">
      <c r="F206" s="4"/>
      <c r="G206" s="4"/>
      <c r="O206" s="4"/>
      <c r="P206" s="4"/>
      <c r="Q206" s="4"/>
      <c r="R206" s="4"/>
      <c r="S206" s="125"/>
    </row>
    <row r="207" spans="6:19" ht="15">
      <c r="F207" s="4"/>
      <c r="G207" s="4"/>
      <c r="O207" s="4"/>
      <c r="P207" s="4"/>
      <c r="Q207" s="4"/>
      <c r="R207" s="4"/>
      <c r="S207" s="125"/>
    </row>
    <row r="208" spans="6:19" ht="15">
      <c r="F208" s="4"/>
      <c r="G208" s="4"/>
      <c r="O208" s="4"/>
      <c r="P208" s="4"/>
      <c r="Q208" s="4"/>
      <c r="R208" s="4"/>
      <c r="S208" s="125"/>
    </row>
    <row r="209" spans="6:19" ht="15">
      <c r="F209" s="4"/>
      <c r="G209" s="4"/>
      <c r="O209" s="4"/>
      <c r="P209" s="4"/>
      <c r="Q209" s="4"/>
      <c r="R209" s="4"/>
      <c r="S209" s="125"/>
    </row>
    <row r="210" spans="6:19" ht="15">
      <c r="F210" s="4"/>
      <c r="G210" s="4"/>
      <c r="O210" s="4"/>
      <c r="P210" s="4"/>
      <c r="Q210" s="4"/>
      <c r="R210" s="4"/>
      <c r="S210" s="125"/>
    </row>
    <row r="211" spans="6:19" ht="15">
      <c r="F211" s="4"/>
      <c r="G211" s="4"/>
      <c r="O211" s="4"/>
      <c r="P211" s="4"/>
      <c r="Q211" s="4"/>
      <c r="R211" s="4"/>
      <c r="S211" s="125"/>
    </row>
    <row r="212" spans="6:19" ht="15">
      <c r="F212" s="4"/>
      <c r="G212" s="4"/>
      <c r="O212" s="4"/>
      <c r="P212" s="4"/>
      <c r="Q212" s="4"/>
      <c r="R212" s="4"/>
      <c r="S212" s="125"/>
    </row>
    <row r="213" spans="6:19" ht="15">
      <c r="F213" s="4"/>
      <c r="G213" s="4"/>
      <c r="O213" s="4"/>
      <c r="P213" s="4"/>
      <c r="Q213" s="4"/>
      <c r="R213" s="4"/>
      <c r="S213" s="125"/>
    </row>
    <row r="214" spans="6:19" ht="15">
      <c r="F214" s="4"/>
      <c r="G214" s="4"/>
      <c r="O214" s="4"/>
      <c r="P214" s="4"/>
      <c r="Q214" s="4"/>
      <c r="R214" s="4"/>
      <c r="S214" s="125"/>
    </row>
    <row r="215" spans="6:19" ht="15">
      <c r="F215" s="4"/>
      <c r="G215" s="4"/>
      <c r="O215" s="4"/>
      <c r="P215" s="4"/>
      <c r="Q215" s="4"/>
      <c r="R215" s="4"/>
      <c r="S215" s="125"/>
    </row>
    <row r="216" spans="6:19" ht="15">
      <c r="F216" s="4"/>
      <c r="G216" s="4"/>
      <c r="O216" s="4"/>
      <c r="P216" s="4"/>
      <c r="Q216" s="4"/>
      <c r="R216" s="4"/>
      <c r="S216" s="125"/>
    </row>
    <row r="217" spans="6:19" ht="15">
      <c r="F217" s="4"/>
      <c r="G217" s="4"/>
      <c r="O217" s="4"/>
      <c r="P217" s="4"/>
      <c r="Q217" s="4"/>
      <c r="R217" s="4"/>
      <c r="S217" s="125"/>
    </row>
    <row r="218" spans="6:19" ht="15">
      <c r="F218" s="4"/>
      <c r="G218" s="4"/>
      <c r="O218" s="4"/>
      <c r="P218" s="4"/>
      <c r="Q218" s="4"/>
      <c r="R218" s="4"/>
      <c r="S218" s="125"/>
    </row>
    <row r="219" spans="6:19" ht="15">
      <c r="F219" s="4"/>
      <c r="G219" s="4"/>
      <c r="O219" s="4"/>
      <c r="P219" s="4"/>
      <c r="Q219" s="4"/>
      <c r="R219" s="4"/>
      <c r="S219" s="125"/>
    </row>
    <row r="220" spans="6:19" ht="15">
      <c r="F220" s="4"/>
      <c r="G220" s="4"/>
      <c r="O220" s="4"/>
      <c r="P220" s="4"/>
      <c r="Q220" s="4"/>
      <c r="R220" s="4"/>
      <c r="S220" s="125"/>
    </row>
    <row r="221" spans="6:19" ht="15">
      <c r="F221" s="4"/>
      <c r="G221" s="4"/>
      <c r="O221" s="4"/>
      <c r="P221" s="4"/>
      <c r="Q221" s="4"/>
      <c r="R221" s="4"/>
      <c r="S221" s="125"/>
    </row>
    <row r="222" spans="6:19" ht="15">
      <c r="F222" s="4"/>
      <c r="G222" s="4"/>
      <c r="O222" s="4"/>
      <c r="P222" s="4"/>
      <c r="Q222" s="4"/>
      <c r="R222" s="4"/>
      <c r="S222" s="125"/>
    </row>
    <row r="223" spans="6:19" ht="15">
      <c r="F223" s="4"/>
      <c r="G223" s="4"/>
      <c r="O223" s="4"/>
      <c r="P223" s="4"/>
      <c r="Q223" s="4"/>
      <c r="R223" s="4"/>
      <c r="S223" s="125"/>
    </row>
    <row r="224" spans="6:19" ht="15">
      <c r="F224" s="4"/>
      <c r="G224" s="4"/>
      <c r="O224" s="4"/>
      <c r="P224" s="4"/>
      <c r="Q224" s="4"/>
      <c r="R224" s="4"/>
      <c r="S224" s="125"/>
    </row>
    <row r="225" spans="6:19" ht="15">
      <c r="F225" s="4"/>
      <c r="G225" s="4"/>
      <c r="O225" s="4"/>
      <c r="P225" s="4"/>
      <c r="Q225" s="4"/>
      <c r="R225" s="4"/>
      <c r="S225" s="125"/>
    </row>
    <row r="226" spans="6:19" ht="15">
      <c r="F226" s="4"/>
      <c r="G226" s="4"/>
      <c r="O226" s="4"/>
      <c r="P226" s="4"/>
      <c r="Q226" s="4"/>
      <c r="R226" s="4"/>
      <c r="S226" s="125"/>
    </row>
    <row r="227" spans="6:19" ht="15">
      <c r="F227" s="4"/>
      <c r="G227" s="4"/>
      <c r="O227" s="4"/>
      <c r="P227" s="4"/>
      <c r="Q227" s="4"/>
      <c r="R227" s="4"/>
      <c r="S227" s="125"/>
    </row>
    <row r="228" spans="6:19" ht="15">
      <c r="F228" s="4"/>
      <c r="G228" s="4"/>
      <c r="O228" s="4"/>
      <c r="P228" s="4"/>
      <c r="Q228" s="4"/>
      <c r="R228" s="4"/>
      <c r="S228" s="125"/>
    </row>
    <row r="229" spans="6:19" ht="15">
      <c r="F229" s="4"/>
      <c r="G229" s="4"/>
      <c r="O229" s="4"/>
      <c r="P229" s="4"/>
      <c r="Q229" s="4"/>
      <c r="R229" s="4"/>
      <c r="S229" s="125"/>
    </row>
    <row r="230" spans="6:19" ht="15">
      <c r="F230" s="4"/>
      <c r="G230" s="4"/>
      <c r="O230" s="4"/>
      <c r="P230" s="4"/>
      <c r="Q230" s="4"/>
      <c r="R230" s="4"/>
      <c r="S230" s="125"/>
    </row>
    <row r="231" spans="6:19" ht="15">
      <c r="F231" s="4"/>
      <c r="G231" s="4"/>
      <c r="O231" s="4"/>
      <c r="P231" s="4"/>
      <c r="Q231" s="4"/>
      <c r="R231" s="4"/>
      <c r="S231" s="125"/>
    </row>
    <row r="232" spans="6:19" ht="15">
      <c r="F232" s="4"/>
      <c r="G232" s="4"/>
      <c r="O232" s="4"/>
      <c r="P232" s="4"/>
      <c r="Q232" s="4"/>
      <c r="R232" s="4"/>
      <c r="S232" s="125"/>
    </row>
    <row r="233" spans="6:19" ht="15">
      <c r="F233" s="4"/>
      <c r="G233" s="4"/>
      <c r="O233" s="4"/>
      <c r="P233" s="4"/>
      <c r="Q233" s="4"/>
      <c r="R233" s="4"/>
      <c r="S233" s="125"/>
    </row>
    <row r="234" spans="6:19" ht="15">
      <c r="F234" s="4"/>
      <c r="G234" s="4"/>
      <c r="O234" s="4"/>
      <c r="P234" s="4"/>
      <c r="Q234" s="4"/>
      <c r="R234" s="4"/>
      <c r="S234" s="125"/>
    </row>
    <row r="235" spans="6:19" ht="15">
      <c r="F235" s="4"/>
      <c r="G235" s="4"/>
      <c r="O235" s="4"/>
      <c r="P235" s="4"/>
      <c r="Q235" s="4"/>
      <c r="R235" s="4"/>
      <c r="S235" s="125"/>
    </row>
    <row r="236" spans="6:19" ht="15">
      <c r="F236" s="4"/>
      <c r="G236" s="4"/>
      <c r="O236" s="4"/>
      <c r="P236" s="4"/>
      <c r="Q236" s="4"/>
      <c r="R236" s="4"/>
      <c r="S236" s="125"/>
    </row>
    <row r="237" spans="6:19" ht="15">
      <c r="F237" s="4"/>
      <c r="G237" s="4"/>
      <c r="O237" s="4"/>
      <c r="P237" s="4"/>
      <c r="Q237" s="4"/>
      <c r="R237" s="4"/>
      <c r="S237" s="125"/>
    </row>
    <row r="238" spans="6:19" ht="15">
      <c r="F238" s="4"/>
      <c r="G238" s="4"/>
      <c r="O238" s="4"/>
      <c r="P238" s="4"/>
      <c r="Q238" s="4"/>
      <c r="R238" s="4"/>
      <c r="S238" s="125"/>
    </row>
    <row r="239" spans="6:19" ht="15">
      <c r="F239" s="4"/>
      <c r="G239" s="4"/>
      <c r="O239" s="4"/>
      <c r="P239" s="4"/>
      <c r="Q239" s="4"/>
      <c r="R239" s="4"/>
      <c r="S239" s="125"/>
    </row>
    <row r="240" spans="6:19" ht="15">
      <c r="F240" s="4"/>
      <c r="G240" s="4"/>
      <c r="O240" s="4"/>
      <c r="P240" s="4"/>
      <c r="Q240" s="4"/>
      <c r="R240" s="4"/>
      <c r="S240" s="125"/>
    </row>
    <row r="241" spans="6:19" ht="15">
      <c r="F241" s="4"/>
      <c r="G241" s="4"/>
      <c r="O241" s="4"/>
      <c r="P241" s="4"/>
      <c r="Q241" s="4"/>
      <c r="R241" s="4"/>
      <c r="S241" s="125"/>
    </row>
    <row r="242" spans="6:19" ht="15">
      <c r="F242" s="4"/>
      <c r="G242" s="4"/>
      <c r="O242" s="4"/>
      <c r="P242" s="4"/>
      <c r="Q242" s="4"/>
      <c r="R242" s="4"/>
      <c r="S242" s="125"/>
    </row>
    <row r="243" spans="6:19" ht="15">
      <c r="F243" s="4"/>
      <c r="G243" s="4"/>
      <c r="O243" s="4"/>
      <c r="P243" s="4"/>
      <c r="Q243" s="4"/>
      <c r="R243" s="4"/>
      <c r="S243" s="125"/>
    </row>
    <row r="244" spans="6:19" ht="15">
      <c r="F244" s="4"/>
      <c r="G244" s="4"/>
      <c r="O244" s="4"/>
      <c r="P244" s="4"/>
      <c r="Q244" s="4"/>
      <c r="R244" s="4"/>
      <c r="S244" s="125"/>
    </row>
    <row r="245" spans="6:19" ht="15">
      <c r="F245" s="4"/>
      <c r="G245" s="4"/>
      <c r="O245" s="4"/>
      <c r="P245" s="4"/>
      <c r="Q245" s="4"/>
      <c r="R245" s="4"/>
      <c r="S245" s="125"/>
    </row>
    <row r="246" spans="6:19" ht="15">
      <c r="F246" s="4"/>
      <c r="G246" s="4"/>
      <c r="O246" s="4"/>
      <c r="P246" s="4"/>
      <c r="Q246" s="4"/>
      <c r="R246" s="4"/>
      <c r="S246" s="125"/>
    </row>
    <row r="247" spans="6:19" ht="15">
      <c r="F247" s="4"/>
      <c r="G247" s="4"/>
      <c r="O247" s="4"/>
      <c r="P247" s="4"/>
      <c r="Q247" s="4"/>
      <c r="R247" s="4"/>
      <c r="S247" s="125"/>
    </row>
    <row r="248" spans="6:19" ht="15">
      <c r="F248" s="4"/>
      <c r="G248" s="4"/>
      <c r="O248" s="4"/>
      <c r="P248" s="4"/>
      <c r="Q248" s="4"/>
      <c r="R248" s="4"/>
      <c r="S248" s="125"/>
    </row>
    <row r="249" spans="6:19" ht="15">
      <c r="F249" s="4"/>
      <c r="G249" s="4"/>
      <c r="O249" s="4"/>
      <c r="P249" s="4"/>
      <c r="Q249" s="4"/>
      <c r="R249" s="4"/>
      <c r="S249" s="125"/>
    </row>
    <row r="250" spans="6:19" ht="15">
      <c r="F250" s="4"/>
      <c r="G250" s="4"/>
      <c r="O250" s="4"/>
      <c r="P250" s="4"/>
      <c r="Q250" s="4"/>
      <c r="R250" s="4"/>
      <c r="S250" s="125"/>
    </row>
    <row r="251" spans="6:19" ht="15">
      <c r="F251" s="4"/>
      <c r="G251" s="4"/>
      <c r="O251" s="4"/>
      <c r="P251" s="4"/>
      <c r="Q251" s="4"/>
      <c r="R251" s="4"/>
      <c r="S251" s="125"/>
    </row>
    <row r="252" spans="6:19" ht="15">
      <c r="F252" s="4"/>
      <c r="G252" s="4"/>
      <c r="O252" s="4"/>
      <c r="P252" s="4"/>
      <c r="Q252" s="4"/>
      <c r="R252" s="4"/>
      <c r="S252" s="125"/>
    </row>
    <row r="253" spans="6:19" ht="15">
      <c r="F253" s="4"/>
      <c r="G253" s="4"/>
      <c r="O253" s="4"/>
      <c r="P253" s="4"/>
      <c r="Q253" s="4"/>
      <c r="R253" s="4"/>
      <c r="S253" s="125"/>
    </row>
    <row r="254" spans="6:19" ht="15">
      <c r="F254" s="4"/>
      <c r="G254" s="4"/>
      <c r="O254" s="4"/>
      <c r="P254" s="4"/>
      <c r="Q254" s="4"/>
      <c r="R254" s="4"/>
      <c r="S254" s="125"/>
    </row>
    <row r="255" spans="6:19" ht="15">
      <c r="F255" s="4"/>
      <c r="G255" s="4"/>
      <c r="O255" s="4"/>
      <c r="P255" s="4"/>
      <c r="Q255" s="4"/>
      <c r="R255" s="4"/>
      <c r="S255" s="125"/>
    </row>
    <row r="256" spans="6:19" ht="15">
      <c r="F256" s="4"/>
      <c r="G256" s="4"/>
      <c r="O256" s="4"/>
      <c r="P256" s="4"/>
      <c r="Q256" s="4"/>
      <c r="R256" s="4"/>
      <c r="S256" s="125"/>
    </row>
    <row r="257" spans="6:19" ht="15">
      <c r="F257" s="4"/>
      <c r="G257" s="4"/>
      <c r="O257" s="4"/>
      <c r="P257" s="4"/>
      <c r="Q257" s="4"/>
      <c r="R257" s="4"/>
      <c r="S257" s="125"/>
    </row>
    <row r="258" spans="6:19" ht="15">
      <c r="F258" s="4"/>
      <c r="G258" s="4"/>
      <c r="O258" s="4"/>
      <c r="P258" s="4"/>
      <c r="Q258" s="4"/>
      <c r="R258" s="4"/>
      <c r="S258" s="125"/>
    </row>
    <row r="259" spans="6:19" ht="15">
      <c r="F259" s="4"/>
      <c r="G259" s="4"/>
      <c r="O259" s="4"/>
      <c r="P259" s="4"/>
      <c r="Q259" s="4"/>
      <c r="R259" s="4"/>
      <c r="S259" s="125"/>
    </row>
    <row r="260" spans="6:19" ht="15">
      <c r="F260" s="4"/>
      <c r="G260" s="4"/>
      <c r="O260" s="4"/>
      <c r="P260" s="4"/>
      <c r="Q260" s="4"/>
      <c r="R260" s="4"/>
      <c r="S260" s="125"/>
    </row>
    <row r="261" spans="6:19" ht="15">
      <c r="F261" s="4"/>
      <c r="G261" s="4"/>
      <c r="O261" s="4"/>
      <c r="P261" s="4"/>
      <c r="Q261" s="4"/>
      <c r="R261" s="4"/>
      <c r="S261" s="125"/>
    </row>
    <row r="262" spans="6:19" ht="15">
      <c r="F262" s="4"/>
      <c r="G262" s="4"/>
      <c r="O262" s="4"/>
      <c r="P262" s="4"/>
      <c r="Q262" s="4"/>
      <c r="R262" s="4"/>
      <c r="S262" s="125"/>
    </row>
    <row r="263" spans="6:19" ht="15">
      <c r="F263" s="4"/>
      <c r="G263" s="4"/>
      <c r="O263" s="4"/>
      <c r="P263" s="4"/>
      <c r="Q263" s="4"/>
      <c r="R263" s="4"/>
      <c r="S263" s="125"/>
    </row>
    <row r="264" spans="6:19" ht="15">
      <c r="F264" s="4"/>
      <c r="G264" s="4"/>
      <c r="O264" s="4"/>
      <c r="P264" s="4"/>
      <c r="Q264" s="4"/>
      <c r="R264" s="4"/>
      <c r="S264" s="125"/>
    </row>
    <row r="265" spans="6:19" ht="15">
      <c r="F265" s="4"/>
      <c r="G265" s="4"/>
      <c r="O265" s="4"/>
      <c r="P265" s="4"/>
      <c r="Q265" s="4"/>
      <c r="R265" s="4"/>
      <c r="S265" s="125"/>
    </row>
    <row r="266" spans="6:19" ht="15">
      <c r="F266" s="4"/>
      <c r="G266" s="4"/>
      <c r="O266" s="4"/>
      <c r="P266" s="4"/>
      <c r="Q266" s="4"/>
      <c r="R266" s="4"/>
      <c r="S266" s="125"/>
    </row>
    <row r="267" spans="6:19" ht="15">
      <c r="F267" s="4"/>
      <c r="G267" s="4"/>
      <c r="O267" s="4"/>
      <c r="P267" s="4"/>
      <c r="Q267" s="4"/>
      <c r="R267" s="4"/>
      <c r="S267" s="125"/>
    </row>
    <row r="268" spans="6:19" ht="15">
      <c r="F268" s="4"/>
      <c r="G268" s="4"/>
      <c r="O268" s="4"/>
      <c r="P268" s="4"/>
      <c r="Q268" s="4"/>
      <c r="R268" s="4"/>
      <c r="S268" s="125"/>
    </row>
    <row r="269" spans="6:19" ht="15">
      <c r="F269" s="4"/>
      <c r="G269" s="4"/>
      <c r="O269" s="4"/>
      <c r="P269" s="4"/>
      <c r="Q269" s="4"/>
      <c r="R269" s="4"/>
      <c r="S269" s="125"/>
    </row>
    <row r="270" spans="6:19" ht="15">
      <c r="F270" s="4"/>
      <c r="G270" s="4"/>
      <c r="O270" s="4"/>
      <c r="P270" s="4"/>
      <c r="Q270" s="4"/>
      <c r="R270" s="4"/>
      <c r="S270" s="125"/>
    </row>
    <row r="271" spans="6:19" ht="15">
      <c r="F271" s="4"/>
      <c r="G271" s="4"/>
      <c r="O271" s="4"/>
      <c r="P271" s="4"/>
      <c r="Q271" s="4"/>
      <c r="R271" s="4"/>
      <c r="S271" s="125"/>
    </row>
    <row r="272" spans="6:19" ht="15">
      <c r="F272" s="4"/>
      <c r="G272" s="4"/>
      <c r="O272" s="4"/>
      <c r="P272" s="4"/>
      <c r="Q272" s="4"/>
      <c r="R272" s="4"/>
      <c r="S272" s="125"/>
    </row>
    <row r="273" spans="6:19" ht="15">
      <c r="F273" s="4"/>
      <c r="G273" s="4"/>
      <c r="O273" s="4"/>
      <c r="P273" s="4"/>
      <c r="Q273" s="4"/>
      <c r="R273" s="4"/>
      <c r="S273" s="125"/>
    </row>
    <row r="274" spans="6:19" ht="15">
      <c r="F274" s="4"/>
      <c r="G274" s="4"/>
      <c r="O274" s="4"/>
      <c r="P274" s="4"/>
      <c r="Q274" s="4"/>
      <c r="R274" s="4"/>
      <c r="S274" s="125"/>
    </row>
    <row r="275" spans="6:19" ht="15">
      <c r="F275" s="4"/>
      <c r="G275" s="4"/>
      <c r="O275" s="4"/>
      <c r="P275" s="4"/>
      <c r="Q275" s="4"/>
      <c r="R275" s="4"/>
      <c r="S275" s="125"/>
    </row>
    <row r="276" spans="6:19" ht="15">
      <c r="F276" s="4"/>
      <c r="G276" s="4"/>
      <c r="O276" s="4"/>
      <c r="P276" s="4"/>
      <c r="Q276" s="4"/>
      <c r="R276" s="4"/>
      <c r="S276" s="125"/>
    </row>
    <row r="277" spans="6:19" ht="15">
      <c r="F277" s="4"/>
      <c r="G277" s="4"/>
      <c r="O277" s="4"/>
      <c r="P277" s="4"/>
      <c r="Q277" s="4"/>
      <c r="R277" s="4"/>
      <c r="S277" s="125"/>
    </row>
    <row r="278" spans="6:19" ht="15">
      <c r="F278" s="4"/>
      <c r="G278" s="4"/>
      <c r="O278" s="4"/>
      <c r="P278" s="4"/>
      <c r="Q278" s="4"/>
      <c r="R278" s="4"/>
      <c r="S278" s="125"/>
    </row>
    <row r="279" spans="6:19" ht="15">
      <c r="F279" s="4"/>
      <c r="G279" s="4"/>
      <c r="O279" s="4"/>
      <c r="P279" s="4"/>
      <c r="Q279" s="4"/>
      <c r="R279" s="4"/>
      <c r="S279" s="125"/>
    </row>
    <row r="280" spans="6:19" ht="15">
      <c r="F280" s="4"/>
      <c r="G280" s="4"/>
      <c r="O280" s="4"/>
      <c r="P280" s="4"/>
      <c r="Q280" s="4"/>
      <c r="R280" s="4"/>
      <c r="S280" s="125"/>
    </row>
    <row r="281" spans="6:19" ht="15">
      <c r="F281" s="4"/>
      <c r="G281" s="4"/>
      <c r="O281" s="4"/>
      <c r="P281" s="4"/>
      <c r="Q281" s="4"/>
      <c r="R281" s="4"/>
      <c r="S281" s="125"/>
    </row>
    <row r="282" spans="6:19" ht="15">
      <c r="F282" s="4"/>
      <c r="G282" s="4"/>
      <c r="O282" s="4"/>
      <c r="P282" s="4"/>
      <c r="Q282" s="4"/>
      <c r="R282" s="4"/>
      <c r="S282" s="125"/>
    </row>
    <row r="283" spans="6:19" ht="15">
      <c r="F283" s="4"/>
      <c r="G283" s="4"/>
      <c r="O283" s="4"/>
      <c r="P283" s="4"/>
      <c r="Q283" s="4"/>
      <c r="R283" s="4"/>
      <c r="S283" s="125"/>
    </row>
    <row r="284" spans="6:19" ht="15">
      <c r="F284" s="4"/>
      <c r="G284" s="4"/>
      <c r="O284" s="4"/>
      <c r="P284" s="4"/>
      <c r="Q284" s="4"/>
      <c r="R284" s="4"/>
      <c r="S284" s="125"/>
    </row>
    <row r="285" spans="6:19" ht="15">
      <c r="F285" s="4"/>
      <c r="G285" s="4"/>
      <c r="O285" s="4"/>
      <c r="P285" s="4"/>
      <c r="Q285" s="4"/>
      <c r="R285" s="4"/>
      <c r="S285" s="125"/>
    </row>
    <row r="286" spans="6:19" ht="15">
      <c r="F286" s="4"/>
      <c r="G286" s="4"/>
      <c r="O286" s="4"/>
      <c r="P286" s="4"/>
      <c r="Q286" s="4"/>
      <c r="R286" s="4"/>
      <c r="S286" s="125"/>
    </row>
    <row r="287" spans="6:19" ht="15">
      <c r="F287" s="4"/>
      <c r="G287" s="4"/>
      <c r="O287" s="4"/>
      <c r="P287" s="4"/>
      <c r="Q287" s="4"/>
      <c r="R287" s="4"/>
      <c r="S287" s="125"/>
    </row>
    <row r="288" spans="6:19" ht="15">
      <c r="F288" s="4"/>
      <c r="G288" s="4"/>
      <c r="O288" s="4"/>
      <c r="P288" s="4"/>
      <c r="Q288" s="4"/>
      <c r="R288" s="4"/>
      <c r="S288" s="125"/>
    </row>
    <row r="289" spans="6:19" ht="15">
      <c r="F289" s="4"/>
      <c r="G289" s="4"/>
      <c r="O289" s="4"/>
      <c r="P289" s="4"/>
      <c r="Q289" s="4"/>
      <c r="R289" s="4"/>
      <c r="S289" s="125"/>
    </row>
    <row r="290" spans="6:19" ht="15">
      <c r="F290" s="4"/>
      <c r="G290" s="4"/>
      <c r="O290" s="4"/>
      <c r="P290" s="4"/>
      <c r="Q290" s="4"/>
      <c r="R290" s="4"/>
      <c r="S290" s="125"/>
    </row>
    <row r="291" spans="6:19" ht="15">
      <c r="F291" s="4"/>
      <c r="G291" s="4"/>
      <c r="O291" s="4"/>
      <c r="P291" s="4"/>
      <c r="Q291" s="4"/>
      <c r="R291" s="4"/>
      <c r="S291" s="125"/>
    </row>
    <row r="292" spans="6:19" ht="15">
      <c r="F292" s="4"/>
      <c r="G292" s="4"/>
      <c r="O292" s="4"/>
      <c r="P292" s="4"/>
      <c r="Q292" s="4"/>
      <c r="R292" s="4"/>
      <c r="S292" s="125"/>
    </row>
    <row r="293" spans="6:19" ht="15">
      <c r="F293" s="4"/>
      <c r="G293" s="4"/>
      <c r="O293" s="4"/>
      <c r="P293" s="4"/>
      <c r="Q293" s="4"/>
      <c r="R293" s="4"/>
      <c r="S293" s="125"/>
    </row>
    <row r="294" spans="6:19" ht="15">
      <c r="F294" s="4"/>
      <c r="G294" s="4"/>
      <c r="O294" s="4"/>
      <c r="P294" s="4"/>
      <c r="Q294" s="4"/>
      <c r="R294" s="4"/>
      <c r="S294" s="125"/>
    </row>
    <row r="295" spans="6:19" ht="15">
      <c r="F295" s="4"/>
      <c r="G295" s="4"/>
      <c r="O295" s="4"/>
      <c r="P295" s="4"/>
      <c r="Q295" s="4"/>
      <c r="R295" s="4"/>
      <c r="S295" s="125"/>
    </row>
    <row r="296" spans="6:19" ht="15">
      <c r="F296" s="4"/>
      <c r="G296" s="4"/>
      <c r="O296" s="4"/>
      <c r="P296" s="4"/>
      <c r="Q296" s="4"/>
      <c r="R296" s="4"/>
      <c r="S296" s="125"/>
    </row>
    <row r="297" spans="6:19" ht="15">
      <c r="F297" s="4"/>
      <c r="G297" s="4"/>
      <c r="O297" s="4"/>
      <c r="P297" s="4"/>
      <c r="Q297" s="4"/>
      <c r="R297" s="4"/>
      <c r="S297" s="125"/>
    </row>
    <row r="298" spans="6:19" ht="15">
      <c r="F298" s="4"/>
      <c r="G298" s="4"/>
      <c r="O298" s="4"/>
      <c r="P298" s="4"/>
      <c r="Q298" s="4"/>
      <c r="R298" s="4"/>
      <c r="S298" s="125"/>
    </row>
    <row r="299" spans="6:19" ht="15">
      <c r="F299" s="4"/>
      <c r="G299" s="4"/>
      <c r="O299" s="4"/>
      <c r="P299" s="4"/>
      <c r="Q299" s="4"/>
      <c r="R299" s="4"/>
      <c r="S299" s="125"/>
    </row>
    <row r="300" spans="6:19" ht="15">
      <c r="F300" s="4"/>
      <c r="G300" s="4"/>
      <c r="O300" s="4"/>
      <c r="P300" s="4"/>
      <c r="Q300" s="4"/>
      <c r="R300" s="4"/>
      <c r="S300" s="125"/>
    </row>
    <row r="301" spans="6:19" ht="15">
      <c r="F301" s="4"/>
      <c r="G301" s="4"/>
      <c r="O301" s="4"/>
      <c r="P301" s="4"/>
      <c r="Q301" s="4"/>
      <c r="R301" s="4"/>
      <c r="S301" s="125"/>
    </row>
    <row r="302" spans="6:19" ht="15">
      <c r="F302" s="4"/>
      <c r="G302" s="4"/>
      <c r="O302" s="4"/>
      <c r="P302" s="4"/>
      <c r="Q302" s="4"/>
      <c r="R302" s="4"/>
      <c r="S302" s="125"/>
    </row>
    <row r="303" spans="6:19" ht="15">
      <c r="F303" s="4"/>
      <c r="G303" s="4"/>
      <c r="O303" s="4"/>
      <c r="P303" s="4"/>
      <c r="Q303" s="4"/>
      <c r="R303" s="4"/>
      <c r="S303" s="125"/>
    </row>
    <row r="304" spans="6:19" ht="15">
      <c r="F304" s="4"/>
      <c r="G304" s="4"/>
      <c r="O304" s="4"/>
      <c r="P304" s="4"/>
      <c r="Q304" s="4"/>
      <c r="R304" s="4"/>
      <c r="S304" s="125"/>
    </row>
    <row r="305" spans="6:19" ht="15">
      <c r="F305" s="4"/>
      <c r="G305" s="4"/>
      <c r="O305" s="4"/>
      <c r="P305" s="4"/>
      <c r="Q305" s="4"/>
      <c r="R305" s="4"/>
      <c r="S305" s="125"/>
    </row>
    <row r="306" spans="6:19" ht="15">
      <c r="F306" s="4"/>
      <c r="G306" s="4"/>
      <c r="O306" s="4"/>
      <c r="P306" s="4"/>
      <c r="Q306" s="4"/>
      <c r="R306" s="4"/>
      <c r="S306" s="125"/>
    </row>
    <row r="307" spans="6:19" ht="15">
      <c r="F307" s="4"/>
      <c r="G307" s="4"/>
      <c r="O307" s="4"/>
      <c r="P307" s="4"/>
      <c r="Q307" s="4"/>
      <c r="R307" s="4"/>
      <c r="S307" s="125"/>
    </row>
    <row r="308" spans="6:19" ht="15">
      <c r="F308" s="4"/>
      <c r="G308" s="4"/>
      <c r="O308" s="4"/>
      <c r="P308" s="4"/>
      <c r="Q308" s="4"/>
      <c r="R308" s="4"/>
      <c r="S308" s="125"/>
    </row>
    <row r="309" spans="6:19" ht="15">
      <c r="F309" s="4"/>
      <c r="G309" s="4"/>
      <c r="O309" s="4"/>
      <c r="P309" s="4"/>
      <c r="Q309" s="4"/>
      <c r="R309" s="4"/>
      <c r="S309" s="125"/>
    </row>
    <row r="310" spans="6:19" ht="15">
      <c r="F310" s="4"/>
      <c r="G310" s="4"/>
      <c r="O310" s="4"/>
      <c r="P310" s="4"/>
      <c r="Q310" s="4"/>
      <c r="R310" s="4"/>
      <c r="S310" s="125"/>
    </row>
    <row r="311" spans="6:19" ht="15">
      <c r="F311" s="4"/>
      <c r="G311" s="4"/>
      <c r="O311" s="4"/>
      <c r="P311" s="4"/>
      <c r="Q311" s="4"/>
      <c r="R311" s="4"/>
      <c r="S311" s="125"/>
    </row>
    <row r="312" spans="6:19" ht="15">
      <c r="F312" s="4"/>
      <c r="G312" s="4"/>
      <c r="O312" s="4"/>
      <c r="P312" s="4"/>
      <c r="Q312" s="4"/>
      <c r="R312" s="4"/>
      <c r="S312" s="125"/>
    </row>
    <row r="313" spans="6:19" ht="15">
      <c r="F313" s="4"/>
      <c r="G313" s="4"/>
      <c r="O313" s="4"/>
      <c r="P313" s="4"/>
      <c r="Q313" s="4"/>
      <c r="R313" s="4"/>
      <c r="S313" s="125"/>
    </row>
    <row r="314" spans="6:19" ht="15">
      <c r="F314" s="4"/>
      <c r="G314" s="4"/>
      <c r="O314" s="4"/>
      <c r="P314" s="4"/>
      <c r="Q314" s="4"/>
      <c r="R314" s="4"/>
      <c r="S314" s="125"/>
    </row>
    <row r="315" spans="6:19" ht="15">
      <c r="F315" s="4"/>
      <c r="G315" s="4"/>
      <c r="O315" s="4"/>
      <c r="P315" s="4"/>
      <c r="Q315" s="4"/>
      <c r="R315" s="4"/>
      <c r="S315" s="125"/>
    </row>
    <row r="316" spans="6:19" ht="15">
      <c r="F316" s="4"/>
      <c r="G316" s="4"/>
      <c r="O316" s="4"/>
      <c r="P316" s="4"/>
      <c r="Q316" s="4"/>
      <c r="R316" s="4"/>
      <c r="S316" s="125"/>
    </row>
    <row r="317" spans="6:19" ht="15">
      <c r="F317" s="4"/>
      <c r="G317" s="4"/>
      <c r="O317" s="4"/>
      <c r="P317" s="4"/>
      <c r="Q317" s="4"/>
      <c r="R317" s="4"/>
      <c r="S317" s="125"/>
    </row>
    <row r="318" spans="6:19" ht="15">
      <c r="F318" s="4"/>
      <c r="G318" s="4"/>
      <c r="O318" s="4"/>
      <c r="P318" s="4"/>
      <c r="Q318" s="4"/>
      <c r="R318" s="4"/>
      <c r="S318" s="125"/>
    </row>
    <row r="319" spans="6:19" ht="15">
      <c r="F319" s="4"/>
      <c r="G319" s="4"/>
      <c r="O319" s="4"/>
      <c r="P319" s="4"/>
      <c r="Q319" s="4"/>
      <c r="R319" s="4"/>
      <c r="S319" s="125"/>
    </row>
    <row r="320" spans="6:19" ht="15">
      <c r="F320" s="4"/>
      <c r="G320" s="4"/>
      <c r="O320" s="4"/>
      <c r="P320" s="4"/>
      <c r="Q320" s="4"/>
      <c r="R320" s="4"/>
      <c r="S320" s="125"/>
    </row>
    <row r="321" spans="6:19" ht="15">
      <c r="F321" s="4"/>
      <c r="G321" s="4"/>
      <c r="O321" s="4"/>
      <c r="P321" s="4"/>
      <c r="Q321" s="4"/>
      <c r="R321" s="4"/>
      <c r="S321" s="125"/>
    </row>
    <row r="322" spans="6:19" ht="15">
      <c r="F322" s="4"/>
      <c r="G322" s="4"/>
      <c r="O322" s="4"/>
      <c r="P322" s="4"/>
      <c r="Q322" s="4"/>
      <c r="R322" s="4"/>
      <c r="S322" s="125"/>
    </row>
    <row r="323" spans="6:19" ht="15">
      <c r="F323" s="4"/>
      <c r="G323" s="4"/>
      <c r="O323" s="4"/>
      <c r="P323" s="4"/>
      <c r="Q323" s="4"/>
      <c r="R323" s="4"/>
      <c r="S323" s="125"/>
    </row>
    <row r="324" spans="6:19" ht="15">
      <c r="F324" s="4"/>
      <c r="G324" s="4"/>
      <c r="O324" s="4"/>
      <c r="P324" s="4"/>
      <c r="Q324" s="4"/>
      <c r="R324" s="4"/>
      <c r="S324" s="125"/>
    </row>
    <row r="325" spans="6:19" ht="15">
      <c r="F325" s="4"/>
      <c r="G325" s="4"/>
      <c r="O325" s="4"/>
      <c r="P325" s="4"/>
      <c r="Q325" s="4"/>
      <c r="R325" s="4"/>
      <c r="S325" s="125"/>
    </row>
    <row r="326" spans="6:19" ht="15">
      <c r="F326" s="4"/>
      <c r="G326" s="4"/>
      <c r="O326" s="4"/>
      <c r="P326" s="4"/>
      <c r="Q326" s="4"/>
      <c r="R326" s="4"/>
      <c r="S326" s="125"/>
    </row>
    <row r="327" spans="6:19" ht="15">
      <c r="F327" s="4"/>
      <c r="G327" s="4"/>
      <c r="O327" s="4"/>
      <c r="P327" s="4"/>
      <c r="Q327" s="4"/>
      <c r="R327" s="4"/>
      <c r="S327" s="125"/>
    </row>
    <row r="328" spans="6:19" ht="15">
      <c r="F328" s="4"/>
      <c r="G328" s="4"/>
      <c r="O328" s="4"/>
      <c r="P328" s="4"/>
      <c r="Q328" s="4"/>
      <c r="R328" s="4"/>
      <c r="S328" s="125"/>
    </row>
    <row r="329" spans="6:19" ht="15">
      <c r="F329" s="4"/>
      <c r="G329" s="4"/>
      <c r="O329" s="4"/>
      <c r="P329" s="4"/>
      <c r="Q329" s="4"/>
      <c r="R329" s="4"/>
      <c r="S329" s="125"/>
    </row>
    <row r="330" spans="6:19" ht="15">
      <c r="F330" s="4"/>
      <c r="G330" s="4"/>
      <c r="O330" s="4"/>
      <c r="P330" s="4"/>
      <c r="Q330" s="4"/>
      <c r="R330" s="4"/>
      <c r="S330" s="125"/>
    </row>
    <row r="331" spans="6:19" ht="15">
      <c r="F331" s="4"/>
      <c r="G331" s="4"/>
      <c r="O331" s="4"/>
      <c r="P331" s="4"/>
      <c r="Q331" s="4"/>
      <c r="R331" s="4"/>
      <c r="S331" s="125"/>
    </row>
    <row r="332" spans="6:19" ht="15">
      <c r="F332" s="4"/>
      <c r="G332" s="4"/>
      <c r="O332" s="4"/>
      <c r="P332" s="4"/>
      <c r="Q332" s="4"/>
      <c r="R332" s="4"/>
      <c r="S332" s="125"/>
    </row>
    <row r="333" spans="6:19" ht="15">
      <c r="F333" s="4"/>
      <c r="G333" s="4"/>
      <c r="O333" s="4"/>
      <c r="P333" s="4"/>
      <c r="Q333" s="4"/>
      <c r="R333" s="4"/>
      <c r="S333" s="125"/>
    </row>
    <row r="334" spans="6:19" ht="15">
      <c r="F334" s="4"/>
      <c r="G334" s="4"/>
      <c r="O334" s="4"/>
      <c r="P334" s="4"/>
      <c r="Q334" s="4"/>
      <c r="R334" s="4"/>
      <c r="S334" s="125"/>
    </row>
    <row r="335" spans="6:19" ht="15">
      <c r="F335" s="4"/>
      <c r="G335" s="4"/>
      <c r="O335" s="4"/>
      <c r="P335" s="4"/>
      <c r="Q335" s="4"/>
      <c r="R335" s="4"/>
      <c r="S335" s="125"/>
    </row>
    <row r="336" spans="6:19" ht="15">
      <c r="F336" s="4"/>
      <c r="G336" s="4"/>
      <c r="O336" s="4"/>
      <c r="P336" s="4"/>
      <c r="Q336" s="4"/>
      <c r="R336" s="4"/>
      <c r="S336" s="125"/>
    </row>
    <row r="337" spans="6:19" ht="15">
      <c r="F337" s="4"/>
      <c r="G337" s="4"/>
      <c r="O337" s="4"/>
      <c r="P337" s="4"/>
      <c r="Q337" s="4"/>
      <c r="R337" s="4"/>
      <c r="S337" s="125"/>
    </row>
    <row r="338" spans="6:19" ht="15">
      <c r="F338" s="4"/>
      <c r="G338" s="4"/>
      <c r="O338" s="4"/>
      <c r="P338" s="4"/>
      <c r="Q338" s="4"/>
      <c r="R338" s="4"/>
      <c r="S338" s="125"/>
    </row>
    <row r="339" spans="6:19" ht="15">
      <c r="F339" s="4"/>
      <c r="G339" s="4"/>
      <c r="O339" s="4"/>
      <c r="P339" s="4"/>
      <c r="Q339" s="4"/>
      <c r="R339" s="4"/>
      <c r="S339" s="125"/>
    </row>
    <row r="340" spans="6:19" ht="15">
      <c r="F340" s="4"/>
      <c r="G340" s="4"/>
      <c r="O340" s="4"/>
      <c r="P340" s="4"/>
      <c r="Q340" s="4"/>
      <c r="R340" s="4"/>
      <c r="S340" s="125"/>
    </row>
    <row r="341" spans="6:19" ht="15">
      <c r="F341" s="4"/>
      <c r="G341" s="4"/>
      <c r="O341" s="4"/>
      <c r="P341" s="4"/>
      <c r="Q341" s="4"/>
      <c r="R341" s="4"/>
      <c r="S341" s="125"/>
    </row>
    <row r="342" spans="6:19" ht="15">
      <c r="F342" s="4"/>
      <c r="G342" s="4"/>
      <c r="O342" s="4"/>
      <c r="P342" s="4"/>
      <c r="Q342" s="4"/>
      <c r="R342" s="4"/>
      <c r="S342" s="125"/>
    </row>
    <row r="343" spans="6:19" ht="15">
      <c r="F343" s="4"/>
      <c r="G343" s="4"/>
      <c r="O343" s="4"/>
      <c r="P343" s="4"/>
      <c r="Q343" s="4"/>
      <c r="R343" s="4"/>
      <c r="S343" s="125"/>
    </row>
    <row r="344" spans="6:19" ht="15">
      <c r="F344" s="4"/>
      <c r="G344" s="4"/>
      <c r="O344" s="4"/>
      <c r="P344" s="4"/>
      <c r="Q344" s="4"/>
      <c r="R344" s="4"/>
      <c r="S344" s="125"/>
    </row>
    <row r="345" spans="6:19" ht="15">
      <c r="F345" s="4"/>
      <c r="G345" s="4"/>
      <c r="O345" s="4"/>
      <c r="P345" s="4"/>
      <c r="Q345" s="4"/>
      <c r="R345" s="4"/>
      <c r="S345" s="125"/>
    </row>
    <row r="346" spans="6:19" ht="15">
      <c r="F346" s="4"/>
      <c r="G346" s="4"/>
      <c r="O346" s="4"/>
      <c r="P346" s="4"/>
      <c r="Q346" s="4"/>
      <c r="R346" s="4"/>
      <c r="S346" s="125"/>
    </row>
    <row r="347" spans="6:19" ht="15">
      <c r="F347" s="4"/>
      <c r="G347" s="4"/>
      <c r="O347" s="4"/>
      <c r="P347" s="4"/>
      <c r="Q347" s="4"/>
      <c r="R347" s="4"/>
      <c r="S347" s="125"/>
    </row>
    <row r="348" spans="6:19" ht="15">
      <c r="F348" s="4"/>
      <c r="G348" s="4"/>
      <c r="O348" s="4"/>
      <c r="P348" s="4"/>
      <c r="Q348" s="4"/>
      <c r="R348" s="4"/>
      <c r="S348" s="125"/>
    </row>
    <row r="349" spans="6:19" ht="15">
      <c r="F349" s="4"/>
      <c r="G349" s="4"/>
      <c r="O349" s="4"/>
      <c r="P349" s="4"/>
      <c r="Q349" s="4"/>
      <c r="R349" s="4"/>
      <c r="S349" s="125"/>
    </row>
    <row r="350" spans="6:19" ht="15">
      <c r="F350" s="4"/>
      <c r="G350" s="4"/>
      <c r="O350" s="4"/>
      <c r="P350" s="4"/>
      <c r="Q350" s="4"/>
      <c r="R350" s="4"/>
      <c r="S350" s="125"/>
    </row>
    <row r="351" spans="6:19" ht="15">
      <c r="F351" s="4"/>
      <c r="G351" s="4"/>
      <c r="O351" s="4"/>
      <c r="P351" s="4"/>
      <c r="Q351" s="4"/>
      <c r="R351" s="4"/>
      <c r="S351" s="125"/>
    </row>
    <row r="352" spans="6:19" ht="15">
      <c r="F352" s="4"/>
      <c r="G352" s="4"/>
      <c r="O352" s="4"/>
      <c r="P352" s="4"/>
      <c r="Q352" s="4"/>
      <c r="R352" s="4"/>
      <c r="S352" s="125"/>
    </row>
    <row r="353" spans="6:19" ht="15">
      <c r="F353" s="4"/>
      <c r="G353" s="4"/>
      <c r="O353" s="4"/>
      <c r="P353" s="4"/>
      <c r="Q353" s="4"/>
      <c r="R353" s="4"/>
      <c r="S353" s="125"/>
    </row>
    <row r="354" spans="6:19" ht="15">
      <c r="F354" s="4"/>
      <c r="G354" s="4"/>
      <c r="O354" s="4"/>
      <c r="P354" s="4"/>
      <c r="Q354" s="4"/>
      <c r="R354" s="4"/>
      <c r="S354" s="125"/>
    </row>
    <row r="355" spans="6:19" ht="15">
      <c r="F355" s="4"/>
      <c r="G355" s="4"/>
      <c r="O355" s="4"/>
      <c r="P355" s="4"/>
      <c r="Q355" s="4"/>
      <c r="R355" s="4"/>
      <c r="S355" s="125"/>
    </row>
    <row r="356" spans="6:19" ht="15">
      <c r="F356" s="4"/>
      <c r="G356" s="4"/>
      <c r="O356" s="4"/>
      <c r="P356" s="4"/>
      <c r="Q356" s="4"/>
      <c r="R356" s="4"/>
      <c r="S356" s="125"/>
    </row>
    <row r="357" spans="6:19" ht="15">
      <c r="F357" s="4"/>
      <c r="G357" s="4"/>
      <c r="O357" s="4"/>
      <c r="P357" s="4"/>
      <c r="Q357" s="4"/>
      <c r="R357" s="4"/>
      <c r="S357" s="125"/>
    </row>
    <row r="358" spans="6:19" ht="15">
      <c r="F358" s="4"/>
      <c r="G358" s="4"/>
      <c r="O358" s="4"/>
      <c r="P358" s="4"/>
      <c r="Q358" s="4"/>
      <c r="R358" s="4"/>
      <c r="S358" s="125"/>
    </row>
    <row r="359" spans="6:19" ht="15">
      <c r="F359" s="4"/>
      <c r="G359" s="4"/>
      <c r="O359" s="4"/>
      <c r="P359" s="4"/>
      <c r="Q359" s="4"/>
      <c r="R359" s="4"/>
      <c r="S359" s="125"/>
    </row>
    <row r="360" spans="6:19" ht="15">
      <c r="F360" s="4"/>
      <c r="G360" s="4"/>
      <c r="O360" s="4"/>
      <c r="P360" s="4"/>
      <c r="Q360" s="4"/>
      <c r="R360" s="4"/>
      <c r="S360" s="125"/>
    </row>
    <row r="361" spans="6:19" ht="15">
      <c r="F361" s="4"/>
      <c r="G361" s="4"/>
      <c r="O361" s="4"/>
      <c r="P361" s="4"/>
      <c r="Q361" s="4"/>
      <c r="R361" s="4"/>
      <c r="S361" s="125"/>
    </row>
    <row r="362" spans="6:19" ht="15">
      <c r="F362" s="4"/>
      <c r="G362" s="4"/>
      <c r="O362" s="4"/>
      <c r="P362" s="4"/>
      <c r="Q362" s="4"/>
      <c r="R362" s="4"/>
      <c r="S362" s="125"/>
    </row>
    <row r="363" spans="6:19" ht="15">
      <c r="F363" s="4"/>
      <c r="G363" s="4"/>
      <c r="O363" s="4"/>
      <c r="P363" s="4"/>
      <c r="Q363" s="4"/>
      <c r="R363" s="4"/>
      <c r="S363" s="125"/>
    </row>
    <row r="364" spans="6:19" ht="15">
      <c r="F364" s="4"/>
      <c r="G364" s="4"/>
      <c r="O364" s="4"/>
      <c r="P364" s="4"/>
      <c r="Q364" s="4"/>
      <c r="R364" s="4"/>
      <c r="S364" s="125"/>
    </row>
    <row r="365" spans="6:19" ht="15">
      <c r="F365" s="4"/>
      <c r="G365" s="4"/>
      <c r="O365" s="4"/>
      <c r="P365" s="4"/>
      <c r="Q365" s="4"/>
      <c r="R365" s="4"/>
      <c r="S365" s="125"/>
    </row>
    <row r="366" spans="6:19" ht="15">
      <c r="F366" s="4"/>
      <c r="G366" s="4"/>
      <c r="O366" s="4"/>
      <c r="P366" s="4"/>
      <c r="Q366" s="4"/>
      <c r="R366" s="4"/>
      <c r="S366" s="125"/>
    </row>
    <row r="367" spans="6:19" ht="15">
      <c r="F367" s="4"/>
      <c r="G367" s="4"/>
      <c r="O367" s="4"/>
      <c r="P367" s="4"/>
      <c r="Q367" s="4"/>
      <c r="R367" s="4"/>
      <c r="S367" s="125"/>
    </row>
    <row r="368" spans="6:19" ht="15">
      <c r="F368" s="4"/>
      <c r="G368" s="4"/>
      <c r="O368" s="4"/>
      <c r="P368" s="4"/>
      <c r="Q368" s="4"/>
      <c r="R368" s="4"/>
      <c r="S368" s="125"/>
    </row>
    <row r="369" spans="6:19" ht="15">
      <c r="F369" s="4"/>
      <c r="G369" s="4"/>
      <c r="O369" s="4"/>
      <c r="P369" s="4"/>
      <c r="Q369" s="4"/>
      <c r="R369" s="4"/>
      <c r="S369" s="125"/>
    </row>
    <row r="370" spans="6:19" ht="15">
      <c r="F370" s="4"/>
      <c r="G370" s="4"/>
      <c r="O370" s="4"/>
      <c r="P370" s="4"/>
      <c r="Q370" s="4"/>
      <c r="R370" s="4"/>
      <c r="S370" s="125"/>
    </row>
    <row r="371" spans="6:19" ht="15">
      <c r="F371" s="4"/>
      <c r="G371" s="4"/>
      <c r="O371" s="4"/>
      <c r="P371" s="4"/>
      <c r="Q371" s="4"/>
      <c r="R371" s="4"/>
      <c r="S371" s="125"/>
    </row>
    <row r="372" spans="6:19" ht="15">
      <c r="F372" s="4"/>
      <c r="G372" s="4"/>
      <c r="O372" s="4"/>
      <c r="P372" s="4"/>
      <c r="Q372" s="4"/>
      <c r="R372" s="4"/>
      <c r="S372" s="125"/>
    </row>
    <row r="373" spans="6:19" ht="15">
      <c r="F373" s="4"/>
      <c r="G373" s="4"/>
      <c r="O373" s="4"/>
      <c r="P373" s="4"/>
      <c r="Q373" s="4"/>
      <c r="R373" s="4"/>
      <c r="S373" s="125"/>
    </row>
    <row r="374" spans="6:19" ht="15">
      <c r="F374" s="4"/>
      <c r="G374" s="4"/>
      <c r="O374" s="4"/>
      <c r="P374" s="4"/>
      <c r="Q374" s="4"/>
      <c r="R374" s="4"/>
      <c r="S374" s="125"/>
    </row>
    <row r="375" spans="6:19" ht="15">
      <c r="F375" s="4"/>
      <c r="G375" s="4"/>
      <c r="O375" s="4"/>
      <c r="P375" s="4"/>
      <c r="Q375" s="4"/>
      <c r="R375" s="4"/>
      <c r="S375" s="125"/>
    </row>
    <row r="376" spans="6:19" ht="15">
      <c r="F376" s="4"/>
      <c r="G376" s="4"/>
      <c r="O376" s="4"/>
      <c r="P376" s="4"/>
      <c r="Q376" s="4"/>
      <c r="R376" s="4"/>
      <c r="S376" s="125"/>
    </row>
    <row r="377" spans="6:19" ht="15">
      <c r="F377" s="4"/>
      <c r="G377" s="4"/>
      <c r="O377" s="4"/>
      <c r="P377" s="4"/>
      <c r="Q377" s="4"/>
      <c r="R377" s="4"/>
      <c r="S377" s="125"/>
    </row>
    <row r="378" spans="6:19" ht="15">
      <c r="F378" s="4"/>
      <c r="G378" s="4"/>
      <c r="O378" s="4"/>
      <c r="P378" s="4"/>
      <c r="Q378" s="4"/>
      <c r="R378" s="4"/>
      <c r="S378" s="125"/>
    </row>
    <row r="379" spans="6:19" ht="15">
      <c r="F379" s="4"/>
      <c r="G379" s="4"/>
      <c r="O379" s="4"/>
      <c r="P379" s="4"/>
      <c r="Q379" s="4"/>
      <c r="R379" s="4"/>
      <c r="S379" s="125"/>
    </row>
    <row r="380" spans="6:19" ht="15">
      <c r="F380" s="4"/>
      <c r="G380" s="4"/>
      <c r="O380" s="4"/>
      <c r="P380" s="4"/>
      <c r="Q380" s="4"/>
      <c r="R380" s="4"/>
      <c r="S380" s="125"/>
    </row>
    <row r="381" spans="6:19" ht="15">
      <c r="F381" s="4"/>
      <c r="G381" s="4"/>
      <c r="O381" s="4"/>
      <c r="P381" s="4"/>
      <c r="Q381" s="4"/>
      <c r="R381" s="4"/>
      <c r="S381" s="125"/>
    </row>
    <row r="382" spans="6:19" ht="15">
      <c r="F382" s="4"/>
      <c r="G382" s="4"/>
      <c r="O382" s="4"/>
      <c r="P382" s="4"/>
      <c r="Q382" s="4"/>
      <c r="R382" s="4"/>
      <c r="S382" s="125"/>
    </row>
    <row r="383" spans="6:19" ht="15">
      <c r="F383" s="4"/>
      <c r="G383" s="4"/>
      <c r="O383" s="4"/>
      <c r="P383" s="4"/>
      <c r="Q383" s="4"/>
      <c r="R383" s="4"/>
      <c r="S383" s="125"/>
    </row>
    <row r="384" spans="6:19" ht="15">
      <c r="F384" s="4"/>
      <c r="G384" s="4"/>
      <c r="O384" s="4"/>
      <c r="P384" s="4"/>
      <c r="Q384" s="4"/>
      <c r="R384" s="4"/>
      <c r="S384" s="125"/>
    </row>
    <row r="385" spans="6:19" ht="15">
      <c r="F385" s="4"/>
      <c r="G385" s="4"/>
      <c r="O385" s="4"/>
      <c r="P385" s="4"/>
      <c r="Q385" s="4"/>
      <c r="R385" s="4"/>
      <c r="S385" s="125"/>
    </row>
    <row r="386" spans="6:19" ht="15">
      <c r="F386" s="4"/>
      <c r="G386" s="4"/>
      <c r="O386" s="4"/>
      <c r="P386" s="4"/>
      <c r="Q386" s="4"/>
      <c r="R386" s="4"/>
      <c r="S386" s="125"/>
    </row>
    <row r="387" spans="6:19" ht="15">
      <c r="F387" s="4"/>
      <c r="G387" s="4"/>
      <c r="O387" s="4"/>
      <c r="P387" s="4"/>
      <c r="Q387" s="4"/>
      <c r="R387" s="4"/>
      <c r="S387" s="125"/>
    </row>
    <row r="388" spans="6:19" ht="15">
      <c r="F388" s="4"/>
      <c r="G388" s="4"/>
      <c r="O388" s="4"/>
      <c r="P388" s="4"/>
      <c r="Q388" s="4"/>
      <c r="R388" s="4"/>
      <c r="S388" s="125"/>
    </row>
    <row r="389" spans="6:19" ht="15">
      <c r="F389" s="4"/>
      <c r="G389" s="4"/>
      <c r="O389" s="4"/>
      <c r="P389" s="4"/>
      <c r="Q389" s="4"/>
      <c r="R389" s="4"/>
      <c r="S389" s="125"/>
    </row>
    <row r="390" spans="6:19" ht="15">
      <c r="F390" s="4"/>
      <c r="G390" s="4"/>
      <c r="O390" s="4"/>
      <c r="P390" s="4"/>
      <c r="Q390" s="4"/>
      <c r="R390" s="4"/>
      <c r="S390" s="125"/>
    </row>
    <row r="391" spans="6:19" ht="15">
      <c r="F391" s="4"/>
      <c r="G391" s="4"/>
      <c r="O391" s="4"/>
      <c r="P391" s="4"/>
      <c r="Q391" s="4"/>
      <c r="R391" s="4"/>
      <c r="S391" s="125"/>
    </row>
    <row r="392" spans="6:19" ht="15">
      <c r="F392" s="4"/>
      <c r="G392" s="4"/>
      <c r="O392" s="4"/>
      <c r="P392" s="4"/>
      <c r="Q392" s="4"/>
      <c r="R392" s="4"/>
      <c r="S392" s="125"/>
    </row>
    <row r="393" spans="6:19" ht="15">
      <c r="F393" s="4"/>
      <c r="G393" s="4"/>
      <c r="O393" s="4"/>
      <c r="P393" s="4"/>
      <c r="Q393" s="4"/>
      <c r="R393" s="4"/>
      <c r="S393" s="125"/>
    </row>
    <row r="394" spans="6:19" ht="15">
      <c r="F394" s="4"/>
      <c r="G394" s="4"/>
      <c r="O394" s="4"/>
      <c r="P394" s="4"/>
      <c r="Q394" s="4"/>
      <c r="R394" s="4"/>
      <c r="S394" s="125"/>
    </row>
    <row r="395" spans="6:19" ht="15">
      <c r="F395" s="4"/>
      <c r="G395" s="4"/>
      <c r="O395" s="4"/>
      <c r="P395" s="4"/>
      <c r="Q395" s="4"/>
      <c r="R395" s="4"/>
      <c r="S395" s="125"/>
    </row>
    <row r="396" spans="6:19" ht="15">
      <c r="F396" s="4"/>
      <c r="G396" s="4"/>
      <c r="O396" s="4"/>
      <c r="P396" s="4"/>
      <c r="Q396" s="4"/>
      <c r="R396" s="4"/>
      <c r="S396" s="125"/>
    </row>
    <row r="397" spans="6:19" ht="15">
      <c r="F397" s="4"/>
      <c r="G397" s="4"/>
      <c r="O397" s="4"/>
      <c r="P397" s="4"/>
      <c r="Q397" s="4"/>
      <c r="R397" s="4"/>
      <c r="S397" s="125"/>
    </row>
    <row r="398" spans="6:19" ht="15">
      <c r="F398" s="4"/>
      <c r="G398" s="4"/>
      <c r="O398" s="4"/>
      <c r="P398" s="4"/>
      <c r="Q398" s="4"/>
      <c r="R398" s="4"/>
      <c r="S398" s="125"/>
    </row>
    <row r="399" spans="6:19" ht="15">
      <c r="F399" s="4"/>
      <c r="G399" s="4"/>
      <c r="O399" s="4"/>
      <c r="P399" s="4"/>
      <c r="Q399" s="4"/>
      <c r="R399" s="4"/>
      <c r="S399" s="125"/>
    </row>
    <row r="400" spans="6:19" ht="15">
      <c r="F400" s="4"/>
      <c r="G400" s="4"/>
      <c r="O400" s="4"/>
      <c r="P400" s="4"/>
      <c r="Q400" s="4"/>
      <c r="R400" s="4"/>
      <c r="S400" s="125"/>
    </row>
    <row r="401" spans="6:19" ht="15">
      <c r="F401" s="4"/>
      <c r="G401" s="4"/>
      <c r="O401" s="4"/>
      <c r="P401" s="4"/>
      <c r="Q401" s="4"/>
      <c r="R401" s="4"/>
      <c r="S401" s="125"/>
    </row>
    <row r="402" spans="6:19" ht="15">
      <c r="F402" s="4"/>
      <c r="G402" s="4"/>
      <c r="O402" s="4"/>
      <c r="P402" s="4"/>
      <c r="Q402" s="4"/>
      <c r="R402" s="4"/>
      <c r="S402" s="125"/>
    </row>
    <row r="403" spans="6:19" ht="15">
      <c r="F403" s="4"/>
      <c r="G403" s="4"/>
      <c r="O403" s="4"/>
      <c r="P403" s="4"/>
      <c r="Q403" s="4"/>
      <c r="R403" s="4"/>
      <c r="S403" s="125"/>
    </row>
    <row r="404" spans="6:19" ht="15">
      <c r="F404" s="4"/>
      <c r="G404" s="4"/>
      <c r="O404" s="4"/>
      <c r="P404" s="4"/>
      <c r="Q404" s="4"/>
      <c r="R404" s="4"/>
      <c r="S404" s="125"/>
    </row>
    <row r="405" spans="6:19" ht="15">
      <c r="F405" s="4"/>
      <c r="G405" s="4"/>
      <c r="O405" s="4"/>
      <c r="P405" s="4"/>
      <c r="Q405" s="4"/>
      <c r="R405" s="4"/>
      <c r="S405" s="125"/>
    </row>
    <row r="406" spans="6:19" ht="15">
      <c r="F406" s="4"/>
      <c r="G406" s="4"/>
      <c r="O406" s="4"/>
      <c r="P406" s="4"/>
      <c r="Q406" s="4"/>
      <c r="R406" s="4"/>
      <c r="S406" s="125"/>
    </row>
    <row r="407" spans="6:19" ht="15">
      <c r="F407" s="4"/>
      <c r="G407" s="4"/>
      <c r="O407" s="4"/>
      <c r="P407" s="4"/>
      <c r="Q407" s="4"/>
      <c r="R407" s="4"/>
      <c r="S407" s="125"/>
    </row>
    <row r="408" spans="6:19" ht="15">
      <c r="F408" s="4"/>
      <c r="G408" s="4"/>
      <c r="O408" s="4"/>
      <c r="P408" s="4"/>
      <c r="Q408" s="4"/>
      <c r="R408" s="4"/>
      <c r="S408" s="125"/>
    </row>
    <row r="409" spans="6:19" ht="15">
      <c r="F409" s="4"/>
      <c r="G409" s="4"/>
      <c r="O409" s="4"/>
      <c r="P409" s="4"/>
      <c r="Q409" s="4"/>
      <c r="R409" s="4"/>
      <c r="S409" s="125"/>
    </row>
    <row r="410" spans="6:19" ht="15">
      <c r="F410" s="4"/>
      <c r="G410" s="4"/>
      <c r="O410" s="4"/>
      <c r="P410" s="4"/>
      <c r="Q410" s="4"/>
      <c r="R410" s="4"/>
      <c r="S410" s="125"/>
    </row>
    <row r="411" spans="6:19" ht="15">
      <c r="F411" s="4"/>
      <c r="G411" s="4"/>
      <c r="O411" s="4"/>
      <c r="P411" s="4"/>
      <c r="Q411" s="4"/>
      <c r="R411" s="4"/>
      <c r="S411" s="125"/>
    </row>
    <row r="412" spans="6:19" ht="15">
      <c r="F412" s="4"/>
      <c r="G412" s="4"/>
      <c r="O412" s="4"/>
      <c r="P412" s="4"/>
      <c r="Q412" s="4"/>
      <c r="R412" s="4"/>
      <c r="S412" s="125"/>
    </row>
    <row r="413" spans="6:19" ht="15">
      <c r="F413" s="4"/>
      <c r="G413" s="4"/>
      <c r="O413" s="4"/>
      <c r="P413" s="4"/>
      <c r="Q413" s="4"/>
      <c r="R413" s="4"/>
      <c r="S413" s="125"/>
    </row>
    <row r="414" spans="6:19" ht="15">
      <c r="F414" s="4"/>
      <c r="G414" s="4"/>
      <c r="O414" s="4"/>
      <c r="P414" s="4"/>
      <c r="Q414" s="4"/>
      <c r="R414" s="4"/>
      <c r="S414" s="125"/>
    </row>
    <row r="415" spans="6:19" ht="15">
      <c r="F415" s="4"/>
      <c r="G415" s="4"/>
      <c r="O415" s="4"/>
      <c r="P415" s="4"/>
      <c r="Q415" s="4"/>
      <c r="R415" s="4"/>
      <c r="S415" s="125"/>
    </row>
    <row r="416" spans="6:19" ht="15">
      <c r="F416" s="4"/>
      <c r="G416" s="4"/>
      <c r="O416" s="4"/>
      <c r="P416" s="4"/>
      <c r="Q416" s="4"/>
      <c r="R416" s="4"/>
      <c r="S416" s="125"/>
    </row>
    <row r="417" spans="6:19" ht="15">
      <c r="F417" s="4"/>
      <c r="G417" s="4"/>
      <c r="O417" s="4"/>
      <c r="P417" s="4"/>
      <c r="Q417" s="4"/>
      <c r="R417" s="4"/>
      <c r="S417" s="125"/>
    </row>
    <row r="418" spans="6:19" ht="15">
      <c r="F418" s="4"/>
      <c r="G418" s="4"/>
      <c r="O418" s="4"/>
      <c r="P418" s="4"/>
      <c r="Q418" s="4"/>
      <c r="R418" s="4"/>
      <c r="S418" s="125"/>
    </row>
  </sheetData>
  <sheetProtection/>
  <mergeCells count="27">
    <mergeCell ref="D3:Q3"/>
    <mergeCell ref="H5:K5"/>
    <mergeCell ref="I6:I7"/>
    <mergeCell ref="R3:T5"/>
    <mergeCell ref="A1:T1"/>
    <mergeCell ref="A2:T2"/>
    <mergeCell ref="C3:C5"/>
    <mergeCell ref="G4:K4"/>
    <mergeCell ref="M4:M7"/>
    <mergeCell ref="N4:N7"/>
    <mergeCell ref="O4:O7"/>
    <mergeCell ref="C6:C7"/>
    <mergeCell ref="D4:D7"/>
    <mergeCell ref="E4:E7"/>
    <mergeCell ref="F4:F7"/>
    <mergeCell ref="G5:G7"/>
    <mergeCell ref="H6:H7"/>
    <mergeCell ref="A3:A7"/>
    <mergeCell ref="P4:P7"/>
    <mergeCell ref="Q4:Q7"/>
    <mergeCell ref="R6:R7"/>
    <mergeCell ref="S6:S7"/>
    <mergeCell ref="T6:T7"/>
    <mergeCell ref="B3:B5"/>
    <mergeCell ref="J6:J7"/>
    <mergeCell ref="K6:K7"/>
    <mergeCell ref="L4:L7"/>
  </mergeCells>
  <dataValidations count="3">
    <dataValidation type="list" allowBlank="1" showInputMessage="1" showErrorMessage="1" sqref="O38 O34:O36 D28:N38 D40:Q45 O26 P34:P38 D9:N26 Q28:Q38 O28:P32 O9:O24 P9:Q26">
      <formula1>"Да,Нет"</formula1>
    </dataValidation>
    <dataValidation type="list" allowBlank="1" showInputMessage="1" showErrorMessage="1" sqref="D8:Q8 B8">
      <formula1>$B$4:$B$6</formula1>
    </dataValidation>
    <dataValidation type="list" allowBlank="1" showInputMessage="1" showErrorMessage="1" sqref="C39 C91:E91 C78:D78 C71:D71 B9:B100 C27 C56 C48">
      <formula1>$B$6:$B$7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1"/>
  <headerFooter>
    <oddFooter>&amp;C&amp;"Times New Roman,обычный"&amp;8Исходные данные и оценка показателя 1.2&amp;R&amp;8&amp;P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1" max="1" width="33.421875" style="3" customWidth="1"/>
    <col min="2" max="2" width="38.28125" style="3" customWidth="1"/>
    <col min="3" max="3" width="12.8515625" style="5" customWidth="1"/>
    <col min="4" max="4" width="15.28125" style="3" customWidth="1"/>
    <col min="5" max="5" width="12.57421875" style="3" customWidth="1"/>
    <col min="6" max="6" width="13.7109375" style="135" customWidth="1"/>
    <col min="7" max="7" width="18.00390625" style="44" customWidth="1"/>
  </cols>
  <sheetData>
    <row r="1" spans="1:7" s="1" customFormat="1" ht="29.25" customHeight="1">
      <c r="A1" s="276" t="s">
        <v>367</v>
      </c>
      <c r="B1" s="276"/>
      <c r="C1" s="276"/>
      <c r="D1" s="276"/>
      <c r="E1" s="276"/>
      <c r="F1" s="276"/>
      <c r="G1" s="276"/>
    </row>
    <row r="2" spans="1:7" s="1" customFormat="1" ht="15.75" customHeight="1">
      <c r="A2" s="161" t="s">
        <v>584</v>
      </c>
      <c r="B2" s="164"/>
      <c r="C2" s="165"/>
      <c r="D2" s="165"/>
      <c r="E2" s="165"/>
      <c r="F2" s="164"/>
      <c r="G2" s="165"/>
    </row>
    <row r="3" spans="1:7" ht="57.75" customHeight="1">
      <c r="A3" s="280" t="s">
        <v>101</v>
      </c>
      <c r="B3" s="162" t="s">
        <v>388</v>
      </c>
      <c r="C3" s="163" t="s">
        <v>135</v>
      </c>
      <c r="D3" s="280" t="s">
        <v>121</v>
      </c>
      <c r="E3" s="278" t="s">
        <v>503</v>
      </c>
      <c r="F3" s="279"/>
      <c r="G3" s="279"/>
    </row>
    <row r="4" spans="1:7" ht="15" customHeight="1">
      <c r="A4" s="281"/>
      <c r="B4" s="48" t="s">
        <v>125</v>
      </c>
      <c r="C4" s="282" t="s">
        <v>103</v>
      </c>
      <c r="D4" s="281"/>
      <c r="E4" s="279" t="s">
        <v>365</v>
      </c>
      <c r="F4" s="278" t="s">
        <v>395</v>
      </c>
      <c r="G4" s="278" t="s">
        <v>504</v>
      </c>
    </row>
    <row r="5" spans="1:7" s="11" customFormat="1" ht="15" customHeight="1">
      <c r="A5" s="281"/>
      <c r="B5" s="48" t="s">
        <v>141</v>
      </c>
      <c r="C5" s="283"/>
      <c r="D5" s="284"/>
      <c r="E5" s="279"/>
      <c r="F5" s="278"/>
      <c r="G5" s="279"/>
    </row>
    <row r="6" spans="1:7" s="25" customFormat="1" ht="15" customHeight="1">
      <c r="A6" s="59" t="s">
        <v>0</v>
      </c>
      <c r="B6" s="83"/>
      <c r="C6" s="59"/>
      <c r="D6" s="83"/>
      <c r="E6" s="83"/>
      <c r="F6" s="83"/>
      <c r="G6" s="60"/>
    </row>
    <row r="7" spans="1:7" s="26" customFormat="1" ht="15" customHeight="1">
      <c r="A7" s="70" t="s">
        <v>1</v>
      </c>
      <c r="B7" s="74" t="s">
        <v>125</v>
      </c>
      <c r="C7" s="166">
        <f aca="true" t="shared" si="0" ref="C7:C12">IF(B7="Да, содержится",2,0)</f>
        <v>2</v>
      </c>
      <c r="D7" s="74" t="s">
        <v>105</v>
      </c>
      <c r="E7" s="74">
        <f>'1.2'!R9</f>
        <v>127</v>
      </c>
      <c r="F7" s="75">
        <f>'1.2'!S9</f>
        <v>42727</v>
      </c>
      <c r="G7" s="91" t="s">
        <v>155</v>
      </c>
    </row>
    <row r="8" spans="1:7" s="27" customFormat="1" ht="15" customHeight="1">
      <c r="A8" s="70" t="s">
        <v>2</v>
      </c>
      <c r="B8" s="74" t="s">
        <v>141</v>
      </c>
      <c r="C8" s="166">
        <f t="shared" si="0"/>
        <v>0</v>
      </c>
      <c r="D8" s="74"/>
      <c r="E8" s="74" t="str">
        <f>'1.2'!R10</f>
        <v>111-З</v>
      </c>
      <c r="F8" s="75">
        <f>'1.2'!S10</f>
        <v>42725</v>
      </c>
      <c r="G8" s="91"/>
    </row>
    <row r="9" spans="1:7" s="27" customFormat="1" ht="15" customHeight="1">
      <c r="A9" s="70" t="s">
        <v>3</v>
      </c>
      <c r="B9" s="74" t="s">
        <v>125</v>
      </c>
      <c r="C9" s="166">
        <f t="shared" si="0"/>
        <v>2</v>
      </c>
      <c r="D9" s="74" t="s">
        <v>105</v>
      </c>
      <c r="E9" s="74" t="str">
        <f>'1.2'!R11</f>
        <v>149-ОЗ</v>
      </c>
      <c r="F9" s="75">
        <f>'1.2'!S11</f>
        <v>42732</v>
      </c>
      <c r="G9" s="91" t="s">
        <v>256</v>
      </c>
    </row>
    <row r="10" spans="1:7" s="26" customFormat="1" ht="15" customHeight="1">
      <c r="A10" s="70" t="s">
        <v>4</v>
      </c>
      <c r="B10" s="74" t="s">
        <v>125</v>
      </c>
      <c r="C10" s="166">
        <f t="shared" si="0"/>
        <v>2</v>
      </c>
      <c r="D10" s="74" t="s">
        <v>105</v>
      </c>
      <c r="E10" s="74" t="str">
        <f>'1.2'!R12</f>
        <v>182-ОЗ</v>
      </c>
      <c r="F10" s="75">
        <f>'1.2'!S12</f>
        <v>42727</v>
      </c>
      <c r="G10" s="91" t="s">
        <v>153</v>
      </c>
    </row>
    <row r="11" spans="1:7" s="28" customFormat="1" ht="15" customHeight="1">
      <c r="A11" s="70" t="s">
        <v>5</v>
      </c>
      <c r="B11" s="74" t="s">
        <v>125</v>
      </c>
      <c r="C11" s="166">
        <f t="shared" si="0"/>
        <v>2</v>
      </c>
      <c r="D11" s="74" t="s">
        <v>105</v>
      </c>
      <c r="E11" s="74" t="str">
        <f>'1.2'!R13</f>
        <v>112-ОЗ</v>
      </c>
      <c r="F11" s="75">
        <f>'1.2'!S13</f>
        <v>42711</v>
      </c>
      <c r="G11" s="91" t="s">
        <v>153</v>
      </c>
    </row>
    <row r="12" spans="1:7" s="27" customFormat="1" ht="15" customHeight="1">
      <c r="A12" s="70" t="s">
        <v>6</v>
      </c>
      <c r="B12" s="74" t="s">
        <v>125</v>
      </c>
      <c r="C12" s="166">
        <f t="shared" si="0"/>
        <v>2</v>
      </c>
      <c r="D12" s="74" t="s">
        <v>105</v>
      </c>
      <c r="E12" s="74" t="str">
        <f>'1.2'!R14</f>
        <v>146-ОЗ</v>
      </c>
      <c r="F12" s="75">
        <f>'1.2'!S14</f>
        <v>42719</v>
      </c>
      <c r="G12" s="91" t="s">
        <v>146</v>
      </c>
    </row>
    <row r="13" spans="1:7" s="26" customFormat="1" ht="15" customHeight="1">
      <c r="A13" s="70" t="s">
        <v>7</v>
      </c>
      <c r="B13" s="74" t="s">
        <v>125</v>
      </c>
      <c r="C13" s="166">
        <f aca="true" t="shared" si="1" ref="C13:C24">IF(B13="Да, содержится",2,0)</f>
        <v>2</v>
      </c>
      <c r="D13" s="74" t="s">
        <v>105</v>
      </c>
      <c r="E13" s="74" t="str">
        <f>'1.2'!R15</f>
        <v>176-6-ЗКО</v>
      </c>
      <c r="F13" s="75">
        <f>'1.2'!S15</f>
        <v>42724</v>
      </c>
      <c r="G13" s="91" t="s">
        <v>138</v>
      </c>
    </row>
    <row r="14" spans="1:7" s="28" customFormat="1" ht="15" customHeight="1">
      <c r="A14" s="70" t="s">
        <v>8</v>
      </c>
      <c r="B14" s="74" t="s">
        <v>125</v>
      </c>
      <c r="C14" s="166">
        <f t="shared" si="1"/>
        <v>2</v>
      </c>
      <c r="D14" s="74" t="s">
        <v>105</v>
      </c>
      <c r="E14" s="74" t="str">
        <f>'1.2'!R16</f>
        <v>103-ЗКО</v>
      </c>
      <c r="F14" s="75">
        <f>'1.2'!S16</f>
        <v>42717</v>
      </c>
      <c r="G14" s="91" t="s">
        <v>143</v>
      </c>
    </row>
    <row r="15" spans="1:7" s="28" customFormat="1" ht="15" customHeight="1">
      <c r="A15" s="70" t="s">
        <v>9</v>
      </c>
      <c r="B15" s="74" t="s">
        <v>125</v>
      </c>
      <c r="C15" s="166">
        <f t="shared" si="1"/>
        <v>2</v>
      </c>
      <c r="D15" s="74" t="s">
        <v>105</v>
      </c>
      <c r="E15" s="74" t="str">
        <f>'1.2'!R17</f>
        <v>20-ОЗ</v>
      </c>
      <c r="F15" s="75">
        <f>'1.2'!S17</f>
        <v>42712</v>
      </c>
      <c r="G15" s="91" t="s">
        <v>146</v>
      </c>
    </row>
    <row r="16" spans="1:7" s="27" customFormat="1" ht="15" customHeight="1">
      <c r="A16" s="70" t="s">
        <v>10</v>
      </c>
      <c r="B16" s="74" t="s">
        <v>141</v>
      </c>
      <c r="C16" s="166">
        <f t="shared" si="1"/>
        <v>0</v>
      </c>
      <c r="D16" s="74"/>
      <c r="E16" s="74" t="str">
        <f>'1.2'!R18</f>
        <v>175/2016-ОЗ</v>
      </c>
      <c r="F16" s="75">
        <f>'1.2'!S18</f>
        <v>42730</v>
      </c>
      <c r="G16" s="74"/>
    </row>
    <row r="17" spans="1:7" s="26" customFormat="1" ht="15" customHeight="1">
      <c r="A17" s="70" t="s">
        <v>11</v>
      </c>
      <c r="B17" s="74" t="s">
        <v>125</v>
      </c>
      <c r="C17" s="166">
        <f t="shared" si="1"/>
        <v>2</v>
      </c>
      <c r="D17" s="74" t="s">
        <v>105</v>
      </c>
      <c r="E17" s="74" t="str">
        <f>'1.2'!R19</f>
        <v>2054-ОЗ</v>
      </c>
      <c r="F17" s="75">
        <f>'1.2'!S19</f>
        <v>42710</v>
      </c>
      <c r="G17" s="74" t="s">
        <v>153</v>
      </c>
    </row>
    <row r="18" spans="1:7" s="26" customFormat="1" ht="15" customHeight="1">
      <c r="A18" s="70" t="s">
        <v>12</v>
      </c>
      <c r="B18" s="74" t="s">
        <v>125</v>
      </c>
      <c r="C18" s="166">
        <f t="shared" si="1"/>
        <v>2</v>
      </c>
      <c r="D18" s="74" t="s">
        <v>105</v>
      </c>
      <c r="E18" s="74" t="str">
        <f>'1.2'!R20</f>
        <v>104-ОЗ</v>
      </c>
      <c r="F18" s="75">
        <f>'1.2'!S20</f>
        <v>42731</v>
      </c>
      <c r="G18" s="91" t="s">
        <v>143</v>
      </c>
    </row>
    <row r="19" spans="1:7" s="26" customFormat="1" ht="15" customHeight="1">
      <c r="A19" s="70" t="s">
        <v>13</v>
      </c>
      <c r="B19" s="74" t="s">
        <v>125</v>
      </c>
      <c r="C19" s="166">
        <f t="shared" si="1"/>
        <v>2</v>
      </c>
      <c r="D19" s="74" t="s">
        <v>105</v>
      </c>
      <c r="E19" s="74" t="str">
        <f>'1.2'!R21</f>
        <v>153-з</v>
      </c>
      <c r="F19" s="75">
        <f>'1.2'!S21</f>
        <v>42732</v>
      </c>
      <c r="G19" s="91" t="s">
        <v>143</v>
      </c>
    </row>
    <row r="20" spans="1:7" s="28" customFormat="1" ht="15" customHeight="1">
      <c r="A20" s="70" t="s">
        <v>14</v>
      </c>
      <c r="B20" s="74" t="s">
        <v>141</v>
      </c>
      <c r="C20" s="166">
        <f t="shared" si="1"/>
        <v>0</v>
      </c>
      <c r="D20" s="74"/>
      <c r="E20" s="74" t="str">
        <f>'1.2'!R22</f>
        <v>39-З</v>
      </c>
      <c r="F20" s="75">
        <f>'1.2'!S22</f>
        <v>42727</v>
      </c>
      <c r="G20" s="91"/>
    </row>
    <row r="21" spans="1:7" s="28" customFormat="1" ht="15" customHeight="1">
      <c r="A21" s="70" t="s">
        <v>15</v>
      </c>
      <c r="B21" s="74" t="s">
        <v>125</v>
      </c>
      <c r="C21" s="166">
        <f t="shared" si="1"/>
        <v>2</v>
      </c>
      <c r="D21" s="74" t="s">
        <v>105</v>
      </c>
      <c r="E21" s="74" t="str">
        <f>'1.2'!R23</f>
        <v>105-ЗО</v>
      </c>
      <c r="F21" s="75">
        <f>'1.2'!S23</f>
        <v>42733</v>
      </c>
      <c r="G21" s="91" t="s">
        <v>143</v>
      </c>
    </row>
    <row r="22" spans="1:7" s="26" customFormat="1" ht="15" customHeight="1">
      <c r="A22" s="70" t="s">
        <v>16</v>
      </c>
      <c r="B22" s="74" t="s">
        <v>125</v>
      </c>
      <c r="C22" s="166">
        <f t="shared" si="1"/>
        <v>2</v>
      </c>
      <c r="D22" s="74" t="s">
        <v>105</v>
      </c>
      <c r="E22" s="74" t="str">
        <f>'1.2'!R24</f>
        <v>94-ЗТО</v>
      </c>
      <c r="F22" s="75">
        <f>'1.2'!S24</f>
        <v>42727</v>
      </c>
      <c r="G22" s="91" t="s">
        <v>260</v>
      </c>
    </row>
    <row r="23" spans="1:7" s="27" customFormat="1" ht="15" customHeight="1">
      <c r="A23" s="70" t="s">
        <v>17</v>
      </c>
      <c r="B23" s="74" t="s">
        <v>141</v>
      </c>
      <c r="C23" s="166">
        <f t="shared" si="1"/>
        <v>0</v>
      </c>
      <c r="D23" s="74"/>
      <c r="E23" s="74" t="str">
        <f>'1.2'!R25</f>
        <v>100-з</v>
      </c>
      <c r="F23" s="75">
        <f>'1.2'!S25</f>
        <v>42730</v>
      </c>
      <c r="G23" s="91"/>
    </row>
    <row r="24" spans="1:7" s="27" customFormat="1" ht="15" customHeight="1">
      <c r="A24" s="70" t="s">
        <v>18</v>
      </c>
      <c r="B24" s="74" t="s">
        <v>141</v>
      </c>
      <c r="C24" s="166">
        <f t="shared" si="1"/>
        <v>0</v>
      </c>
      <c r="D24" s="74"/>
      <c r="E24" s="74">
        <f>'1.2'!R26</f>
        <v>42</v>
      </c>
      <c r="F24" s="75">
        <f>'1.2'!S26</f>
        <v>42697</v>
      </c>
      <c r="G24" s="91"/>
    </row>
    <row r="25" spans="1:7" s="25" customFormat="1" ht="15" customHeight="1">
      <c r="A25" s="59" t="s">
        <v>19</v>
      </c>
      <c r="B25" s="92"/>
      <c r="C25" s="167"/>
      <c r="D25" s="92"/>
      <c r="E25" s="60"/>
      <c r="F25" s="82"/>
      <c r="G25" s="93"/>
    </row>
    <row r="26" spans="1:7" s="26" customFormat="1" ht="15" customHeight="1">
      <c r="A26" s="70" t="s">
        <v>20</v>
      </c>
      <c r="B26" s="74" t="s">
        <v>125</v>
      </c>
      <c r="C26" s="166">
        <f aca="true" t="shared" si="2" ref="C26:C36">IF(B26="Да, содержится",2,0)</f>
        <v>2</v>
      </c>
      <c r="D26" s="74" t="s">
        <v>105</v>
      </c>
      <c r="E26" s="74" t="str">
        <f>'1.2'!R28</f>
        <v>2083-ЗРК</v>
      </c>
      <c r="F26" s="75">
        <f>'1.2'!S28</f>
        <v>42725</v>
      </c>
      <c r="G26" s="91" t="s">
        <v>151</v>
      </c>
    </row>
    <row r="27" spans="1:7" s="27" customFormat="1" ht="15" customHeight="1">
      <c r="A27" s="70" t="s">
        <v>21</v>
      </c>
      <c r="B27" s="74" t="s">
        <v>141</v>
      </c>
      <c r="C27" s="166">
        <f t="shared" si="2"/>
        <v>0</v>
      </c>
      <c r="D27" s="74"/>
      <c r="E27" s="74" t="str">
        <f>'1.2'!R29</f>
        <v>142-РЗ</v>
      </c>
      <c r="F27" s="75">
        <f>'1.2'!S29</f>
        <v>42724</v>
      </c>
      <c r="G27" s="91"/>
    </row>
    <row r="28" spans="1:7" s="27" customFormat="1" ht="15" customHeight="1">
      <c r="A28" s="70" t="s">
        <v>22</v>
      </c>
      <c r="B28" s="74" t="s">
        <v>125</v>
      </c>
      <c r="C28" s="166">
        <f t="shared" si="2"/>
        <v>2</v>
      </c>
      <c r="D28" s="74" t="s">
        <v>105</v>
      </c>
      <c r="E28" s="74" t="str">
        <f>'1.2'!R30</f>
        <v>503-31-ОЗ</v>
      </c>
      <c r="F28" s="75">
        <f>'1.2'!S30</f>
        <v>42727</v>
      </c>
      <c r="G28" s="91" t="s">
        <v>146</v>
      </c>
    </row>
    <row r="29" spans="1:7" s="27" customFormat="1" ht="15" customHeight="1">
      <c r="A29" s="70" t="s">
        <v>23</v>
      </c>
      <c r="B29" s="74" t="s">
        <v>125</v>
      </c>
      <c r="C29" s="166">
        <f t="shared" si="2"/>
        <v>2</v>
      </c>
      <c r="D29" s="74" t="s">
        <v>105</v>
      </c>
      <c r="E29" s="74" t="str">
        <f>'1.2'!R31</f>
        <v>4071-ОЗ</v>
      </c>
      <c r="F29" s="75">
        <f>'1.2'!S31</f>
        <v>42723</v>
      </c>
      <c r="G29" s="95" t="s">
        <v>143</v>
      </c>
    </row>
    <row r="30" spans="1:7" s="27" customFormat="1" ht="15" customHeight="1">
      <c r="A30" s="70" t="s">
        <v>24</v>
      </c>
      <c r="B30" s="74" t="s">
        <v>141</v>
      </c>
      <c r="C30" s="166">
        <f t="shared" si="2"/>
        <v>0</v>
      </c>
      <c r="D30" s="74"/>
      <c r="E30" s="74">
        <f>'1.2'!R32</f>
        <v>25</v>
      </c>
      <c r="F30" s="75">
        <f>'1.2'!S32</f>
        <v>42723</v>
      </c>
      <c r="G30" s="91"/>
    </row>
    <row r="31" spans="1:7" s="26" customFormat="1" ht="15" customHeight="1">
      <c r="A31" s="70" t="s">
        <v>25</v>
      </c>
      <c r="B31" s="74" t="s">
        <v>125</v>
      </c>
      <c r="C31" s="166">
        <f t="shared" si="2"/>
        <v>2</v>
      </c>
      <c r="D31" s="74" t="s">
        <v>105</v>
      </c>
      <c r="E31" s="74" t="str">
        <f>'1.2'!R33</f>
        <v>90-оз</v>
      </c>
      <c r="F31" s="75">
        <f>'1.2'!S33</f>
        <v>42713</v>
      </c>
      <c r="G31" s="91" t="s">
        <v>139</v>
      </c>
    </row>
    <row r="32" spans="1:7" s="27" customFormat="1" ht="15" customHeight="1">
      <c r="A32" s="70" t="s">
        <v>26</v>
      </c>
      <c r="B32" s="74" t="s">
        <v>125</v>
      </c>
      <c r="C32" s="166">
        <f t="shared" si="2"/>
        <v>2</v>
      </c>
      <c r="D32" s="74" t="s">
        <v>105</v>
      </c>
      <c r="E32" s="74" t="str">
        <f>'1.2'!R34</f>
        <v>2083-01-ЗМО</v>
      </c>
      <c r="F32" s="75">
        <f>'1.2'!S34</f>
        <v>42727</v>
      </c>
      <c r="G32" s="91" t="s">
        <v>138</v>
      </c>
    </row>
    <row r="33" spans="1:7" s="27" customFormat="1" ht="15" customHeight="1">
      <c r="A33" s="70" t="s">
        <v>27</v>
      </c>
      <c r="B33" s="74" t="s">
        <v>125</v>
      </c>
      <c r="C33" s="166">
        <f t="shared" si="2"/>
        <v>2</v>
      </c>
      <c r="D33" s="74" t="s">
        <v>105</v>
      </c>
      <c r="E33" s="74" t="str">
        <f>'1.2'!R35</f>
        <v>61-ОЗ</v>
      </c>
      <c r="F33" s="75">
        <f>'1.2'!S35</f>
        <v>42732</v>
      </c>
      <c r="G33" s="91" t="s">
        <v>145</v>
      </c>
    </row>
    <row r="34" spans="1:7" s="27" customFormat="1" ht="15" customHeight="1">
      <c r="A34" s="70" t="s">
        <v>28</v>
      </c>
      <c r="B34" s="74" t="s">
        <v>125</v>
      </c>
      <c r="C34" s="166">
        <f t="shared" si="2"/>
        <v>2</v>
      </c>
      <c r="D34" s="74" t="s">
        <v>105</v>
      </c>
      <c r="E34" s="74" t="str">
        <f>'1.2'!R36</f>
        <v>1730-ОЗ</v>
      </c>
      <c r="F34" s="75">
        <f>'1.2'!S36</f>
        <v>42733</v>
      </c>
      <c r="G34" s="91" t="s">
        <v>155</v>
      </c>
    </row>
    <row r="35" spans="1:7" s="27" customFormat="1" ht="15" customHeight="1">
      <c r="A35" s="70" t="s">
        <v>29</v>
      </c>
      <c r="B35" s="74" t="s">
        <v>125</v>
      </c>
      <c r="C35" s="166">
        <f t="shared" si="2"/>
        <v>2</v>
      </c>
      <c r="D35" s="74" t="s">
        <v>105</v>
      </c>
      <c r="E35" s="74" t="str">
        <f>'1.2'!R37</f>
        <v>699-113</v>
      </c>
      <c r="F35" s="75">
        <f>'1.2'!S37</f>
        <v>42717</v>
      </c>
      <c r="G35" s="91" t="s">
        <v>156</v>
      </c>
    </row>
    <row r="36" spans="1:7" s="27" customFormat="1" ht="15" customHeight="1">
      <c r="A36" s="70" t="s">
        <v>30</v>
      </c>
      <c r="B36" s="74" t="s">
        <v>125</v>
      </c>
      <c r="C36" s="166">
        <f t="shared" si="2"/>
        <v>2</v>
      </c>
      <c r="D36" s="74" t="s">
        <v>105</v>
      </c>
      <c r="E36" s="74" t="str">
        <f>'1.2'!R38</f>
        <v>294-ОЗ</v>
      </c>
      <c r="F36" s="75">
        <f>'1.2'!S38</f>
        <v>42730</v>
      </c>
      <c r="G36" s="91" t="s">
        <v>150</v>
      </c>
    </row>
    <row r="37" spans="1:7" s="25" customFormat="1" ht="15" customHeight="1">
      <c r="A37" s="59" t="s">
        <v>31</v>
      </c>
      <c r="B37" s="92"/>
      <c r="C37" s="167"/>
      <c r="D37" s="92"/>
      <c r="E37" s="60"/>
      <c r="F37" s="82"/>
      <c r="G37" s="93"/>
    </row>
    <row r="38" spans="1:7" s="28" customFormat="1" ht="15" customHeight="1">
      <c r="A38" s="70" t="s">
        <v>32</v>
      </c>
      <c r="B38" s="74" t="s">
        <v>125</v>
      </c>
      <c r="C38" s="166">
        <f aca="true" t="shared" si="3" ref="C38:C44">IF(B38="Да, содержится",2,0)</f>
        <v>2</v>
      </c>
      <c r="D38" s="74" t="s">
        <v>105</v>
      </c>
      <c r="E38" s="74">
        <f>'1.2'!R40</f>
        <v>15</v>
      </c>
      <c r="F38" s="75">
        <f>'1.2'!S40</f>
        <v>42720</v>
      </c>
      <c r="G38" s="91" t="s">
        <v>143</v>
      </c>
    </row>
    <row r="39" spans="1:7" s="28" customFormat="1" ht="15" customHeight="1">
      <c r="A39" s="70" t="s">
        <v>33</v>
      </c>
      <c r="B39" s="74" t="s">
        <v>125</v>
      </c>
      <c r="C39" s="166">
        <f t="shared" si="3"/>
        <v>2</v>
      </c>
      <c r="D39" s="74" t="s">
        <v>105</v>
      </c>
      <c r="E39" s="74" t="str">
        <f>'1.2'!R41</f>
        <v>212-V-З</v>
      </c>
      <c r="F39" s="75">
        <f>'1.2'!S41</f>
        <v>42720</v>
      </c>
      <c r="G39" s="91" t="s">
        <v>150</v>
      </c>
    </row>
    <row r="40" spans="1:7" s="28" customFormat="1" ht="15" customHeight="1">
      <c r="A40" s="70" t="s">
        <v>99</v>
      </c>
      <c r="B40" s="74" t="s">
        <v>125</v>
      </c>
      <c r="C40" s="166">
        <f>IF(B40="Да, содержится",2,0)</f>
        <v>2</v>
      </c>
      <c r="D40" s="74" t="s">
        <v>105</v>
      </c>
      <c r="E40" s="74" t="str">
        <f>'1.2'!R42</f>
        <v>326-ЗРК/2016</v>
      </c>
      <c r="F40" s="75">
        <f>'1.2'!S42</f>
        <v>42732</v>
      </c>
      <c r="G40" s="91" t="s">
        <v>138</v>
      </c>
    </row>
    <row r="41" spans="1:7" s="27" customFormat="1" ht="15" customHeight="1">
      <c r="A41" s="70" t="s">
        <v>34</v>
      </c>
      <c r="B41" s="74" t="s">
        <v>125</v>
      </c>
      <c r="C41" s="166">
        <f t="shared" si="3"/>
        <v>2</v>
      </c>
      <c r="D41" s="74" t="s">
        <v>105</v>
      </c>
      <c r="E41" s="74" t="str">
        <f>'1.2'!R43</f>
        <v>2-195</v>
      </c>
      <c r="F41" s="75">
        <f>'1.2'!S43</f>
        <v>42723</v>
      </c>
      <c r="G41" s="91" t="s">
        <v>150</v>
      </c>
    </row>
    <row r="42" spans="1:7" s="26" customFormat="1" ht="15" customHeight="1">
      <c r="A42" s="70" t="s">
        <v>35</v>
      </c>
      <c r="B42" s="74" t="s">
        <v>125</v>
      </c>
      <c r="C42" s="166">
        <f t="shared" si="3"/>
        <v>2</v>
      </c>
      <c r="D42" s="74" t="s">
        <v>105</v>
      </c>
      <c r="E42" s="74" t="str">
        <f>'1.2'!R44</f>
        <v>86/2016-ОЗ</v>
      </c>
      <c r="F42" s="75">
        <f>'1.2'!S44</f>
        <v>42730</v>
      </c>
      <c r="G42" s="91" t="s">
        <v>151</v>
      </c>
    </row>
    <row r="43" spans="1:7" s="28" customFormat="1" ht="15" customHeight="1">
      <c r="A43" s="70" t="s">
        <v>36</v>
      </c>
      <c r="B43" s="74" t="s">
        <v>125</v>
      </c>
      <c r="C43" s="166">
        <f t="shared" si="3"/>
        <v>2</v>
      </c>
      <c r="D43" s="74" t="s">
        <v>105</v>
      </c>
      <c r="E43" s="74" t="str">
        <f>'1.2'!R45</f>
        <v>126-ОД</v>
      </c>
      <c r="F43" s="75">
        <f>'1.2'!S45</f>
        <v>42710</v>
      </c>
      <c r="G43" s="95" t="s">
        <v>146</v>
      </c>
    </row>
    <row r="44" spans="1:7" s="28" customFormat="1" ht="15" customHeight="1">
      <c r="A44" s="70" t="s">
        <v>37</v>
      </c>
      <c r="B44" s="74" t="s">
        <v>125</v>
      </c>
      <c r="C44" s="166">
        <f t="shared" si="3"/>
        <v>2</v>
      </c>
      <c r="D44" s="74" t="s">
        <v>105</v>
      </c>
      <c r="E44" s="74" t="str">
        <f>'1.2'!R46</f>
        <v>836-ЗС</v>
      </c>
      <c r="F44" s="75">
        <f>'1.2'!S46</f>
        <v>42730</v>
      </c>
      <c r="G44" s="95" t="s">
        <v>155</v>
      </c>
    </row>
    <row r="45" spans="1:7" s="28" customFormat="1" ht="15" customHeight="1">
      <c r="A45" s="70" t="s">
        <v>100</v>
      </c>
      <c r="B45" s="74" t="s">
        <v>125</v>
      </c>
      <c r="C45" s="166">
        <f>IF(B45="Да, содержится",2,0)</f>
        <v>2</v>
      </c>
      <c r="D45" s="74" t="s">
        <v>105</v>
      </c>
      <c r="E45" s="74" t="str">
        <f>'1.2'!R47</f>
        <v>309-ЗС</v>
      </c>
      <c r="F45" s="75">
        <f>'1.2'!S47</f>
        <v>42732</v>
      </c>
      <c r="G45" s="91" t="s">
        <v>159</v>
      </c>
    </row>
    <row r="46" spans="1:7" s="25" customFormat="1" ht="15" customHeight="1">
      <c r="A46" s="59" t="s">
        <v>38</v>
      </c>
      <c r="B46" s="92"/>
      <c r="C46" s="167"/>
      <c r="D46" s="92"/>
      <c r="E46" s="60"/>
      <c r="F46" s="82"/>
      <c r="G46" s="93"/>
    </row>
    <row r="47" spans="1:7" s="28" customFormat="1" ht="15" customHeight="1">
      <c r="A47" s="70" t="s">
        <v>39</v>
      </c>
      <c r="B47" s="74" t="s">
        <v>125</v>
      </c>
      <c r="C47" s="166">
        <f aca="true" t="shared" si="4" ref="C47:C53">IF(B47="Да, содержится",2,0)</f>
        <v>2</v>
      </c>
      <c r="D47" s="74" t="s">
        <v>105</v>
      </c>
      <c r="E47" s="74" t="str">
        <f>'1.2'!R49</f>
        <v> 74</v>
      </c>
      <c r="F47" s="75">
        <f>'1.2'!S49</f>
        <v>42730</v>
      </c>
      <c r="G47" s="95" t="s">
        <v>145</v>
      </c>
    </row>
    <row r="48" spans="1:7" s="28" customFormat="1" ht="15" customHeight="1">
      <c r="A48" s="70" t="s">
        <v>40</v>
      </c>
      <c r="B48" s="74" t="s">
        <v>125</v>
      </c>
      <c r="C48" s="166">
        <f t="shared" si="4"/>
        <v>2</v>
      </c>
      <c r="D48" s="74" t="s">
        <v>105</v>
      </c>
      <c r="E48" s="74" t="str">
        <f>'1.2'!R50</f>
        <v>57-РЗ</v>
      </c>
      <c r="F48" s="75">
        <f>'1.2'!S50</f>
        <v>42732</v>
      </c>
      <c r="G48" s="91" t="s">
        <v>151</v>
      </c>
    </row>
    <row r="49" spans="1:7" s="27" customFormat="1" ht="15" customHeight="1">
      <c r="A49" s="70" t="s">
        <v>41</v>
      </c>
      <c r="B49" s="74" t="s">
        <v>125</v>
      </c>
      <c r="C49" s="166">
        <f>IF(B49="Да, содержится",2,0)</f>
        <v>2</v>
      </c>
      <c r="D49" s="74" t="s">
        <v>105</v>
      </c>
      <c r="E49" s="74" t="str">
        <f>'1.2'!R51</f>
        <v>63-РЗ</v>
      </c>
      <c r="F49" s="75">
        <f>'1.2'!S51</f>
        <v>42732</v>
      </c>
      <c r="G49" s="91" t="s">
        <v>150</v>
      </c>
    </row>
    <row r="50" spans="1:7" s="27" customFormat="1" ht="15" customHeight="1">
      <c r="A50" s="70" t="s">
        <v>42</v>
      </c>
      <c r="B50" s="74" t="s">
        <v>125</v>
      </c>
      <c r="C50" s="166">
        <f t="shared" si="4"/>
        <v>2</v>
      </c>
      <c r="D50" s="74" t="s">
        <v>105</v>
      </c>
      <c r="E50" s="74" t="str">
        <f>'1.2'!R52</f>
        <v>92-РЗ</v>
      </c>
      <c r="F50" s="75">
        <f>'1.2'!S52</f>
        <v>42727</v>
      </c>
      <c r="G50" s="91" t="s">
        <v>155</v>
      </c>
    </row>
    <row r="51" spans="1:7" s="28" customFormat="1" ht="15" customHeight="1">
      <c r="A51" s="70" t="s">
        <v>92</v>
      </c>
      <c r="B51" s="74" t="s">
        <v>125</v>
      </c>
      <c r="C51" s="166">
        <f t="shared" si="4"/>
        <v>2</v>
      </c>
      <c r="D51" s="74" t="s">
        <v>105</v>
      </c>
      <c r="E51" s="74" t="str">
        <f>'1.2'!R53</f>
        <v>77-РЗ</v>
      </c>
      <c r="F51" s="75">
        <f>'1.2'!S53</f>
        <v>42734</v>
      </c>
      <c r="G51" s="91" t="s">
        <v>145</v>
      </c>
    </row>
    <row r="52" spans="1:7" s="27" customFormat="1" ht="15" customHeight="1">
      <c r="A52" s="70" t="s">
        <v>43</v>
      </c>
      <c r="B52" s="74" t="s">
        <v>125</v>
      </c>
      <c r="C52" s="166">
        <f t="shared" si="4"/>
        <v>2</v>
      </c>
      <c r="D52" s="74" t="s">
        <v>105</v>
      </c>
      <c r="E52" s="74" t="str">
        <f>'1.2'!R54</f>
        <v>3-РЗ</v>
      </c>
      <c r="F52" s="75">
        <f>'1.2'!S54</f>
        <v>42758</v>
      </c>
      <c r="G52" s="74" t="s">
        <v>145</v>
      </c>
    </row>
    <row r="53" spans="1:7" s="27" customFormat="1" ht="15" customHeight="1">
      <c r="A53" s="70" t="s">
        <v>44</v>
      </c>
      <c r="B53" s="74" t="s">
        <v>125</v>
      </c>
      <c r="C53" s="166">
        <f t="shared" si="4"/>
        <v>2</v>
      </c>
      <c r="D53" s="74" t="s">
        <v>105</v>
      </c>
      <c r="E53" s="74" t="str">
        <f>'1.2'!R55</f>
        <v>121-кз</v>
      </c>
      <c r="F53" s="75">
        <f>'1.2'!S55</f>
        <v>42712</v>
      </c>
      <c r="G53" s="74" t="s">
        <v>256</v>
      </c>
    </row>
    <row r="54" spans="1:125" s="25" customFormat="1" ht="15" customHeight="1">
      <c r="A54" s="59" t="s">
        <v>45</v>
      </c>
      <c r="B54" s="92"/>
      <c r="C54" s="167"/>
      <c r="D54" s="92"/>
      <c r="E54" s="60"/>
      <c r="F54" s="82"/>
      <c r="G54" s="9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6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</row>
    <row r="55" spans="1:125" s="36" customFormat="1" ht="15" customHeight="1">
      <c r="A55" s="70" t="s">
        <v>46</v>
      </c>
      <c r="B55" s="74" t="s">
        <v>125</v>
      </c>
      <c r="C55" s="166">
        <f aca="true" t="shared" si="5" ref="C55:C68">IF(B55="Да, содержится",2,0)</f>
        <v>2</v>
      </c>
      <c r="D55" s="223" t="s">
        <v>105</v>
      </c>
      <c r="E55" s="74" t="str">
        <f>'1.2'!R57</f>
        <v>427-З</v>
      </c>
      <c r="F55" s="75">
        <f>'1.2'!S57</f>
        <v>42706</v>
      </c>
      <c r="G55" s="91" t="s">
        <v>153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6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</row>
    <row r="56" spans="1:125" s="36" customFormat="1" ht="15" customHeight="1">
      <c r="A56" s="70" t="s">
        <v>47</v>
      </c>
      <c r="B56" s="74" t="s">
        <v>125</v>
      </c>
      <c r="C56" s="166">
        <f t="shared" si="5"/>
        <v>2</v>
      </c>
      <c r="D56" s="223" t="s">
        <v>105</v>
      </c>
      <c r="E56" s="74" t="str">
        <f>'1.2'!R58</f>
        <v>50-З</v>
      </c>
      <c r="F56" s="75">
        <f>'1.2'!S58</f>
        <v>42724</v>
      </c>
      <c r="G56" s="91" t="s">
        <v>150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6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</row>
    <row r="57" spans="1:125" s="36" customFormat="1" ht="15" customHeight="1">
      <c r="A57" s="70" t="s">
        <v>48</v>
      </c>
      <c r="B57" s="74" t="s">
        <v>125</v>
      </c>
      <c r="C57" s="166">
        <f t="shared" si="5"/>
        <v>2</v>
      </c>
      <c r="D57" s="223" t="s">
        <v>105</v>
      </c>
      <c r="E57" s="74" t="str">
        <f>'1.2'!R59</f>
        <v>94-З</v>
      </c>
      <c r="F57" s="75">
        <f>'1.2'!S59</f>
        <v>42730</v>
      </c>
      <c r="G57" s="91" t="s">
        <v>156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6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</row>
    <row r="58" spans="1:125" s="36" customFormat="1" ht="15" customHeight="1">
      <c r="A58" s="70" t="s">
        <v>49</v>
      </c>
      <c r="B58" s="74" t="s">
        <v>125</v>
      </c>
      <c r="C58" s="166">
        <f t="shared" si="5"/>
        <v>2</v>
      </c>
      <c r="D58" s="223" t="s">
        <v>105</v>
      </c>
      <c r="E58" s="74" t="str">
        <f>'1.2'!R60</f>
        <v>93-ЗРТ</v>
      </c>
      <c r="F58" s="75">
        <f>'1.2'!S60</f>
        <v>42702</v>
      </c>
      <c r="G58" s="91" t="s">
        <v>138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6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</row>
    <row r="59" spans="1:125" s="37" customFormat="1" ht="15" customHeight="1">
      <c r="A59" s="70" t="s">
        <v>50</v>
      </c>
      <c r="B59" s="74" t="s">
        <v>125</v>
      </c>
      <c r="C59" s="166">
        <f t="shared" si="5"/>
        <v>2</v>
      </c>
      <c r="D59" s="223" t="s">
        <v>105</v>
      </c>
      <c r="E59" s="74" t="str">
        <f>'1.2'!R61</f>
        <v>95-РЗ</v>
      </c>
      <c r="F59" s="75">
        <f>'1.2'!S61</f>
        <v>42730</v>
      </c>
      <c r="G59" s="91" t="s">
        <v>153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6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6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</row>
    <row r="60" spans="1:125" s="36" customFormat="1" ht="15" customHeight="1">
      <c r="A60" s="70" t="s">
        <v>51</v>
      </c>
      <c r="B60" s="74" t="s">
        <v>125</v>
      </c>
      <c r="C60" s="166">
        <f t="shared" si="5"/>
        <v>2</v>
      </c>
      <c r="D60" s="223" t="s">
        <v>105</v>
      </c>
      <c r="E60" s="74">
        <f>'1.2'!R62</f>
        <v>92</v>
      </c>
      <c r="F60" s="75">
        <f>'1.2'!S62</f>
        <v>42711</v>
      </c>
      <c r="G60" s="91" t="s">
        <v>151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6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6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</row>
    <row r="61" spans="1:125" s="36" customFormat="1" ht="15" customHeight="1">
      <c r="A61" s="70" t="s">
        <v>52</v>
      </c>
      <c r="B61" s="74" t="s">
        <v>141</v>
      </c>
      <c r="C61" s="166">
        <f t="shared" si="5"/>
        <v>0</v>
      </c>
      <c r="D61" s="223"/>
      <c r="E61" s="74" t="str">
        <f>'1.2'!R63</f>
        <v>34-ПК</v>
      </c>
      <c r="F61" s="75">
        <f>'1.2'!S63</f>
        <v>42733</v>
      </c>
      <c r="G61" s="91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6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6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</row>
    <row r="62" spans="1:125" s="36" customFormat="1" ht="15" customHeight="1">
      <c r="A62" s="70" t="s">
        <v>53</v>
      </c>
      <c r="B62" s="74" t="s">
        <v>125</v>
      </c>
      <c r="C62" s="166">
        <f t="shared" si="5"/>
        <v>2</v>
      </c>
      <c r="D62" s="223" t="s">
        <v>105</v>
      </c>
      <c r="E62" s="74" t="str">
        <f>'1.2'!R64</f>
        <v>21-ЗО</v>
      </c>
      <c r="F62" s="75">
        <f>'1.2'!S64</f>
        <v>42704</v>
      </c>
      <c r="G62" s="95" t="s">
        <v>138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6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6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</row>
    <row r="63" spans="1:125" s="36" customFormat="1" ht="15" customHeight="1">
      <c r="A63" s="70" t="s">
        <v>54</v>
      </c>
      <c r="B63" s="74" t="s">
        <v>125</v>
      </c>
      <c r="C63" s="166">
        <f t="shared" si="5"/>
        <v>2</v>
      </c>
      <c r="D63" s="223" t="s">
        <v>105</v>
      </c>
      <c r="E63" s="74" t="str">
        <f>'1.2'!R65</f>
        <v>178-З</v>
      </c>
      <c r="F63" s="75">
        <f>'1.2'!S65</f>
        <v>42727</v>
      </c>
      <c r="G63" s="91" t="s">
        <v>147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6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6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</row>
    <row r="64" spans="1:125" s="36" customFormat="1" ht="15" customHeight="1">
      <c r="A64" s="70" t="s">
        <v>55</v>
      </c>
      <c r="B64" s="74" t="s">
        <v>125</v>
      </c>
      <c r="C64" s="166">
        <f t="shared" si="5"/>
        <v>2</v>
      </c>
      <c r="D64" s="223" t="s">
        <v>105</v>
      </c>
      <c r="E64" s="74" t="str">
        <f>'1.2'!R66</f>
        <v>204/41-VI-ОЗ</v>
      </c>
      <c r="F64" s="75">
        <f>'1.2'!S66</f>
        <v>42725</v>
      </c>
      <c r="G64" s="91" t="s">
        <v>157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6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6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</row>
    <row r="65" spans="1:125" s="37" customFormat="1" ht="15" customHeight="1">
      <c r="A65" s="70" t="s">
        <v>56</v>
      </c>
      <c r="B65" s="74" t="s">
        <v>125</v>
      </c>
      <c r="C65" s="166">
        <f t="shared" si="5"/>
        <v>2</v>
      </c>
      <c r="D65" s="223" t="s">
        <v>105</v>
      </c>
      <c r="E65" s="74" t="str">
        <f>'1.2'!R67</f>
        <v>2991-ЗПО</v>
      </c>
      <c r="F65" s="75">
        <f>'1.2'!S67</f>
        <v>42726</v>
      </c>
      <c r="G65" s="91" t="s">
        <v>139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6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6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</row>
    <row r="66" spans="1:125" s="36" customFormat="1" ht="15" customHeight="1">
      <c r="A66" s="70" t="s">
        <v>57</v>
      </c>
      <c r="B66" s="74" t="s">
        <v>141</v>
      </c>
      <c r="C66" s="166">
        <f t="shared" si="5"/>
        <v>0</v>
      </c>
      <c r="D66" s="223"/>
      <c r="E66" s="74" t="str">
        <f>'1.2'!R68</f>
        <v>137-ГД</v>
      </c>
      <c r="F66" s="75">
        <f>'1.2'!S68</f>
        <v>42719</v>
      </c>
      <c r="G66" s="91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6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6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</row>
    <row r="67" spans="1:125" s="36" customFormat="1" ht="15" customHeight="1">
      <c r="A67" s="70" t="s">
        <v>58</v>
      </c>
      <c r="B67" s="74" t="s">
        <v>125</v>
      </c>
      <c r="C67" s="166">
        <f t="shared" si="5"/>
        <v>2</v>
      </c>
      <c r="D67" s="223" t="s">
        <v>105</v>
      </c>
      <c r="E67" s="74" t="str">
        <f>'1.2'!R69</f>
        <v>164-ЗСО</v>
      </c>
      <c r="F67" s="75">
        <f>'1.2'!S69</f>
        <v>42716</v>
      </c>
      <c r="G67" s="91" t="s">
        <v>138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6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6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</row>
    <row r="68" spans="1:125" s="37" customFormat="1" ht="15" customHeight="1">
      <c r="A68" s="70" t="s">
        <v>59</v>
      </c>
      <c r="B68" s="74" t="s">
        <v>125</v>
      </c>
      <c r="C68" s="166">
        <f t="shared" si="5"/>
        <v>2</v>
      </c>
      <c r="D68" s="223" t="s">
        <v>105</v>
      </c>
      <c r="E68" s="74" t="str">
        <f>'1.2'!R70</f>
        <v>173-ЗО</v>
      </c>
      <c r="F68" s="75">
        <f>'1.2'!S70</f>
        <v>42692</v>
      </c>
      <c r="G68" s="91" t="s">
        <v>143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6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6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</row>
    <row r="69" spans="1:125" s="25" customFormat="1" ht="15" customHeight="1">
      <c r="A69" s="59" t="s">
        <v>60</v>
      </c>
      <c r="B69" s="92"/>
      <c r="C69" s="167"/>
      <c r="D69" s="224"/>
      <c r="E69" s="60"/>
      <c r="F69" s="82"/>
      <c r="G69" s="9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6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6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</row>
    <row r="70" spans="1:125" s="36" customFormat="1" ht="15" customHeight="1">
      <c r="A70" s="70" t="s">
        <v>61</v>
      </c>
      <c r="B70" s="74" t="s">
        <v>125</v>
      </c>
      <c r="C70" s="166">
        <f aca="true" t="shared" si="6" ref="C70:C75">IF(B70="Да, содержится",2,0)</f>
        <v>2</v>
      </c>
      <c r="D70" s="223" t="s">
        <v>105</v>
      </c>
      <c r="E70" s="74">
        <f>'1.2'!R72</f>
        <v>103</v>
      </c>
      <c r="F70" s="75">
        <f>'1.2'!S72</f>
        <v>42732</v>
      </c>
      <c r="G70" s="91" t="s">
        <v>146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6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6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</row>
    <row r="71" spans="1:125" s="37" customFormat="1" ht="15" customHeight="1">
      <c r="A71" s="70" t="s">
        <v>62</v>
      </c>
      <c r="B71" s="74" t="s">
        <v>125</v>
      </c>
      <c r="C71" s="166">
        <f t="shared" si="6"/>
        <v>2</v>
      </c>
      <c r="D71" s="223" t="s">
        <v>105</v>
      </c>
      <c r="E71" s="74" t="str">
        <f>'1.2'!R73</f>
        <v>131-ОЗ</v>
      </c>
      <c r="F71" s="75">
        <f>'1.2'!S73</f>
        <v>42723</v>
      </c>
      <c r="G71" s="91" t="s">
        <v>150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6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6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</row>
    <row r="72" spans="1:125" s="37" customFormat="1" ht="15" customHeight="1">
      <c r="A72" s="70" t="s">
        <v>63</v>
      </c>
      <c r="B72" s="74" t="s">
        <v>125</v>
      </c>
      <c r="C72" s="166">
        <f t="shared" si="6"/>
        <v>2</v>
      </c>
      <c r="D72" s="223" t="s">
        <v>105</v>
      </c>
      <c r="E72" s="74">
        <f>'1.2'!R74</f>
        <v>104</v>
      </c>
      <c r="F72" s="75">
        <f>'1.2'!S74</f>
        <v>42713</v>
      </c>
      <c r="G72" s="91" t="s">
        <v>579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6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6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</row>
    <row r="73" spans="1:125" s="36" customFormat="1" ht="15" customHeight="1">
      <c r="A73" s="70" t="s">
        <v>64</v>
      </c>
      <c r="B73" s="74" t="s">
        <v>125</v>
      </c>
      <c r="C73" s="166">
        <f t="shared" si="6"/>
        <v>2</v>
      </c>
      <c r="D73" s="223" t="s">
        <v>105</v>
      </c>
      <c r="E73" s="74" t="str">
        <f>'1.2'!R75</f>
        <v>470-ЗО</v>
      </c>
      <c r="F73" s="75">
        <f>'1.2'!S75</f>
        <v>42727</v>
      </c>
      <c r="G73" s="91" t="s">
        <v>138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6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6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</row>
    <row r="74" spans="1:125" s="36" customFormat="1" ht="15" customHeight="1">
      <c r="A74" s="70" t="s">
        <v>65</v>
      </c>
      <c r="B74" s="74" t="s">
        <v>125</v>
      </c>
      <c r="C74" s="166">
        <f t="shared" si="6"/>
        <v>2</v>
      </c>
      <c r="D74" s="223" t="s">
        <v>105</v>
      </c>
      <c r="E74" s="74" t="str">
        <f>'1.2'!R76</f>
        <v>99-оз</v>
      </c>
      <c r="F74" s="75">
        <f>'1.2'!S76</f>
        <v>42691</v>
      </c>
      <c r="G74" s="91" t="s">
        <v>146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6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6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</row>
    <row r="75" spans="1:125" s="36" customFormat="1" ht="15" customHeight="1">
      <c r="A75" s="70" t="s">
        <v>66</v>
      </c>
      <c r="B75" s="74" t="s">
        <v>125</v>
      </c>
      <c r="C75" s="166">
        <f t="shared" si="6"/>
        <v>2</v>
      </c>
      <c r="D75" s="223" t="s">
        <v>105</v>
      </c>
      <c r="E75" s="74" t="str">
        <f>'1.2'!R77</f>
        <v>90-ЗАО</v>
      </c>
      <c r="F75" s="75">
        <f>'1.2'!S77</f>
        <v>42699</v>
      </c>
      <c r="G75" s="91" t="s">
        <v>139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6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6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</row>
    <row r="76" spans="1:125" s="25" customFormat="1" ht="15" customHeight="1">
      <c r="A76" s="59" t="s">
        <v>67</v>
      </c>
      <c r="B76" s="92"/>
      <c r="C76" s="167"/>
      <c r="D76" s="224"/>
      <c r="E76" s="60"/>
      <c r="F76" s="82"/>
      <c r="G76" s="93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6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6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</row>
    <row r="77" spans="1:125" s="36" customFormat="1" ht="15" customHeight="1">
      <c r="A77" s="70" t="s">
        <v>68</v>
      </c>
      <c r="B77" s="74" t="s">
        <v>141</v>
      </c>
      <c r="C77" s="166">
        <f aca="true" t="shared" si="7" ref="C77:C88">IF(B77="Да, содержится",2,0)</f>
        <v>0</v>
      </c>
      <c r="D77" s="223"/>
      <c r="E77" s="74" t="str">
        <f>'1.2'!R79</f>
        <v>82-РЗ</v>
      </c>
      <c r="F77" s="75">
        <f>'1.2'!S79</f>
        <v>42718</v>
      </c>
      <c r="G77" s="91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6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6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</row>
    <row r="78" spans="1:125" s="36" customFormat="1" ht="15" customHeight="1">
      <c r="A78" s="70" t="s">
        <v>69</v>
      </c>
      <c r="B78" s="74" t="s">
        <v>125</v>
      </c>
      <c r="C78" s="166">
        <f t="shared" si="7"/>
        <v>2</v>
      </c>
      <c r="D78" s="223" t="s">
        <v>105</v>
      </c>
      <c r="E78" s="74" t="str">
        <f>'1.2'!R80</f>
        <v>2212-V</v>
      </c>
      <c r="F78" s="75">
        <f>'1.2'!S80</f>
        <v>42725</v>
      </c>
      <c r="G78" s="91" t="s">
        <v>155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6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6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</row>
    <row r="79" spans="1:125" s="36" customFormat="1" ht="15" customHeight="1">
      <c r="A79" s="70" t="s">
        <v>70</v>
      </c>
      <c r="B79" s="74" t="s">
        <v>125</v>
      </c>
      <c r="C79" s="166">
        <f t="shared" si="7"/>
        <v>2</v>
      </c>
      <c r="D79" s="223" t="s">
        <v>105</v>
      </c>
      <c r="E79" s="74" t="str">
        <f>'1.2'!R81</f>
        <v>245-ЗРТ</v>
      </c>
      <c r="F79" s="75">
        <f>'1.2'!S81</f>
        <v>42734</v>
      </c>
      <c r="G79" s="91" t="s">
        <v>138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6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6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</row>
    <row r="80" spans="1:125" s="36" customFormat="1" ht="15" customHeight="1">
      <c r="A80" s="70" t="s">
        <v>71</v>
      </c>
      <c r="B80" s="74" t="s">
        <v>125</v>
      </c>
      <c r="C80" s="166">
        <f t="shared" si="7"/>
        <v>2</v>
      </c>
      <c r="D80" s="223" t="s">
        <v>105</v>
      </c>
      <c r="E80" s="74" t="str">
        <f>'1.2'!R82</f>
        <v>114-ЗРХ</v>
      </c>
      <c r="F80" s="75">
        <f>'1.2'!S82</f>
        <v>42727</v>
      </c>
      <c r="G80" s="91" t="s">
        <v>143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6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6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</row>
    <row r="81" spans="1:125" s="37" customFormat="1" ht="15" customHeight="1">
      <c r="A81" s="70" t="s">
        <v>72</v>
      </c>
      <c r="B81" s="74" t="s">
        <v>125</v>
      </c>
      <c r="C81" s="166">
        <f t="shared" si="7"/>
        <v>2</v>
      </c>
      <c r="D81" s="223" t="s">
        <v>105</v>
      </c>
      <c r="E81" s="74" t="str">
        <f>'1.2'!R83</f>
        <v>89-ЗС</v>
      </c>
      <c r="F81" s="75">
        <f>'1.2'!S83</f>
        <v>42723</v>
      </c>
      <c r="G81" s="91" t="s">
        <v>138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6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6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</row>
    <row r="82" spans="1:125" s="36" customFormat="1" ht="15" customHeight="1">
      <c r="A82" s="70" t="s">
        <v>73</v>
      </c>
      <c r="B82" s="74" t="s">
        <v>125</v>
      </c>
      <c r="C82" s="166">
        <f t="shared" si="7"/>
        <v>2</v>
      </c>
      <c r="D82" s="223" t="s">
        <v>105</v>
      </c>
      <c r="E82" s="74" t="str">
        <f>'1.2'!R84</f>
        <v>1429-ЗЗК</v>
      </c>
      <c r="F82" s="75">
        <f>'1.2'!S84</f>
        <v>42727</v>
      </c>
      <c r="G82" s="91" t="s">
        <v>145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6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6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</row>
    <row r="83" spans="1:125" s="37" customFormat="1" ht="15" customHeight="1">
      <c r="A83" s="70" t="s">
        <v>74</v>
      </c>
      <c r="B83" s="74" t="s">
        <v>125</v>
      </c>
      <c r="C83" s="166">
        <f t="shared" si="7"/>
        <v>2</v>
      </c>
      <c r="D83" s="223" t="s">
        <v>105</v>
      </c>
      <c r="E83" s="74" t="str">
        <f>'1.2'!R85</f>
        <v>2-195</v>
      </c>
      <c r="F83" s="75">
        <f>'1.2'!S85</f>
        <v>42724</v>
      </c>
      <c r="G83" s="91" t="s">
        <v>156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6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6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</row>
    <row r="84" spans="1:125" s="38" customFormat="1" ht="15" customHeight="1">
      <c r="A84" s="70" t="s">
        <v>75</v>
      </c>
      <c r="B84" s="74" t="s">
        <v>125</v>
      </c>
      <c r="C84" s="166">
        <f t="shared" si="7"/>
        <v>2</v>
      </c>
      <c r="D84" s="223" t="s">
        <v>105</v>
      </c>
      <c r="E84" s="74" t="str">
        <f>'1.2'!R86</f>
        <v>121-ОЗ</v>
      </c>
      <c r="F84" s="75">
        <f>'1.2'!S86</f>
        <v>42725</v>
      </c>
      <c r="G84" s="91" t="s">
        <v>146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6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6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</row>
    <row r="85" spans="1:125" s="36" customFormat="1" ht="15" customHeight="1">
      <c r="A85" s="70" t="s">
        <v>76</v>
      </c>
      <c r="B85" s="74" t="s">
        <v>125</v>
      </c>
      <c r="C85" s="166">
        <f t="shared" si="7"/>
        <v>2</v>
      </c>
      <c r="D85" s="223" t="s">
        <v>105</v>
      </c>
      <c r="E85" s="74" t="str">
        <f>'1.2'!R87</f>
        <v>91-ОЗ</v>
      </c>
      <c r="F85" s="75">
        <f>'1.2'!S87</f>
        <v>42724</v>
      </c>
      <c r="G85" s="91" t="s">
        <v>150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6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6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</row>
    <row r="86" spans="1:125" s="37" customFormat="1" ht="15" customHeight="1">
      <c r="A86" s="70" t="s">
        <v>77</v>
      </c>
      <c r="B86" s="74" t="s">
        <v>125</v>
      </c>
      <c r="C86" s="166">
        <f t="shared" si="7"/>
        <v>2</v>
      </c>
      <c r="D86" s="223" t="s">
        <v>105</v>
      </c>
      <c r="E86" s="74" t="str">
        <f>'1.2'!R88</f>
        <v>128-ОЗ</v>
      </c>
      <c r="F86" s="75">
        <f>'1.2'!S88</f>
        <v>42732</v>
      </c>
      <c r="G86" s="91" t="s">
        <v>150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6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6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</row>
    <row r="87" spans="1:125" s="36" customFormat="1" ht="15" customHeight="1">
      <c r="A87" s="70" t="s">
        <v>78</v>
      </c>
      <c r="B87" s="74" t="s">
        <v>125</v>
      </c>
      <c r="C87" s="166">
        <f t="shared" si="7"/>
        <v>2</v>
      </c>
      <c r="D87" s="223" t="s">
        <v>105</v>
      </c>
      <c r="E87" s="74" t="str">
        <f>'1.2'!R89</f>
        <v>1939-ОЗ</v>
      </c>
      <c r="F87" s="75">
        <f>'1.2'!S89</f>
        <v>42732</v>
      </c>
      <c r="G87" s="91" t="s">
        <v>150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6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6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</row>
    <row r="88" spans="1:125" s="36" customFormat="1" ht="15" customHeight="1">
      <c r="A88" s="70" t="s">
        <v>79</v>
      </c>
      <c r="B88" s="74" t="s">
        <v>141</v>
      </c>
      <c r="C88" s="166">
        <f t="shared" si="7"/>
        <v>0</v>
      </c>
      <c r="D88" s="223"/>
      <c r="E88" s="74" t="str">
        <f>'1.2'!R90</f>
        <v>174-ОЗ</v>
      </c>
      <c r="F88" s="75">
        <f>'1.2'!S90</f>
        <v>42733</v>
      </c>
      <c r="G88" s="91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6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6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</row>
    <row r="89" spans="1:125" s="25" customFormat="1" ht="15" customHeight="1">
      <c r="A89" s="59" t="s">
        <v>80</v>
      </c>
      <c r="B89" s="92"/>
      <c r="C89" s="167"/>
      <c r="D89" s="224"/>
      <c r="E89" s="60"/>
      <c r="F89" s="82"/>
      <c r="G89" s="93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6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6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</row>
    <row r="90" spans="1:125" s="36" customFormat="1" ht="15" customHeight="1">
      <c r="A90" s="70" t="s">
        <v>81</v>
      </c>
      <c r="B90" s="74" t="s">
        <v>125</v>
      </c>
      <c r="C90" s="166">
        <f aca="true" t="shared" si="8" ref="C90:C98">IF(B90="Да, содержится",2,0)</f>
        <v>2</v>
      </c>
      <c r="D90" s="223" t="s">
        <v>105</v>
      </c>
      <c r="E90" s="74" t="str">
        <f>'1.2'!R92</f>
        <v>1758-З N 1073-V</v>
      </c>
      <c r="F90" s="75">
        <f>'1.2'!S92</f>
        <v>42724</v>
      </c>
      <c r="G90" s="91" t="s">
        <v>155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6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6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</row>
    <row r="91" spans="1:125" s="28" customFormat="1" ht="15" customHeight="1">
      <c r="A91" s="70" t="s">
        <v>82</v>
      </c>
      <c r="B91" s="74" t="s">
        <v>125</v>
      </c>
      <c r="C91" s="166">
        <f t="shared" si="8"/>
        <v>2</v>
      </c>
      <c r="D91" s="223" t="s">
        <v>105</v>
      </c>
      <c r="E91" s="74">
        <f>'1.2'!R93</f>
        <v>30</v>
      </c>
      <c r="F91" s="75">
        <f>'1.2'!S93</f>
        <v>42703</v>
      </c>
      <c r="G91" s="91" t="s">
        <v>151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6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6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</row>
    <row r="92" spans="1:125" s="37" customFormat="1" ht="15" customHeight="1">
      <c r="A92" s="70" t="s">
        <v>83</v>
      </c>
      <c r="B92" s="74" t="s">
        <v>125</v>
      </c>
      <c r="C92" s="166">
        <f t="shared" si="8"/>
        <v>2</v>
      </c>
      <c r="D92" s="223" t="s">
        <v>105</v>
      </c>
      <c r="E92" s="74" t="str">
        <f>'1.2'!R94</f>
        <v>52-КЗ</v>
      </c>
      <c r="F92" s="75">
        <f>'1.2'!S94</f>
        <v>42727</v>
      </c>
      <c r="G92" s="91" t="s">
        <v>153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6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6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</row>
    <row r="93" spans="1:125" s="37" customFormat="1" ht="15" customHeight="1">
      <c r="A93" s="70" t="s">
        <v>84</v>
      </c>
      <c r="B93" s="74" t="s">
        <v>125</v>
      </c>
      <c r="C93" s="166">
        <f t="shared" si="8"/>
        <v>2</v>
      </c>
      <c r="D93" s="223" t="s">
        <v>105</v>
      </c>
      <c r="E93" s="74">
        <f>'1.2'!R95</f>
        <v>226</v>
      </c>
      <c r="F93" s="75">
        <f>'1.2'!S95</f>
        <v>42710</v>
      </c>
      <c r="G93" s="91" t="s">
        <v>139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6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6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</row>
    <row r="94" spans="1:125" s="37" customFormat="1" ht="15" customHeight="1">
      <c r="A94" s="70" t="s">
        <v>85</v>
      </c>
      <c r="B94" s="74" t="s">
        <v>141</v>
      </c>
      <c r="C94" s="166">
        <f t="shared" si="8"/>
        <v>0</v>
      </c>
      <c r="D94" s="223"/>
      <c r="E94" s="74" t="str">
        <f>'1.2'!R96</f>
        <v> 27-ОЗ</v>
      </c>
      <c r="F94" s="75">
        <f>'1.2'!S96</f>
        <v>42724</v>
      </c>
      <c r="G94" s="91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6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6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</row>
    <row r="95" spans="1:125" s="36" customFormat="1" ht="15" customHeight="1">
      <c r="A95" s="70" t="s">
        <v>86</v>
      </c>
      <c r="B95" s="74" t="s">
        <v>125</v>
      </c>
      <c r="C95" s="166">
        <f t="shared" si="8"/>
        <v>2</v>
      </c>
      <c r="D95" s="223" t="s">
        <v>105</v>
      </c>
      <c r="E95" s="74" t="str">
        <f>'1.2'!R97</f>
        <v>2135-ОЗ</v>
      </c>
      <c r="F95" s="75">
        <f>'1.2'!S97</f>
        <v>42733</v>
      </c>
      <c r="G95" s="91" t="s">
        <v>583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6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6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</row>
    <row r="96" spans="1:125" s="36" customFormat="1" ht="15" customHeight="1">
      <c r="A96" s="70" t="s">
        <v>87</v>
      </c>
      <c r="B96" s="74" t="s">
        <v>125</v>
      </c>
      <c r="C96" s="166">
        <f t="shared" si="8"/>
        <v>2</v>
      </c>
      <c r="D96" s="223" t="s">
        <v>105</v>
      </c>
      <c r="E96" s="74" t="str">
        <f>'1.2'!R98</f>
        <v>112-ЗО</v>
      </c>
      <c r="F96" s="75">
        <f>'1.2'!S98</f>
        <v>42723</v>
      </c>
      <c r="G96" s="91" t="s">
        <v>151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6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6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</row>
    <row r="97" spans="1:125" s="36" customFormat="1" ht="15" customHeight="1">
      <c r="A97" s="70" t="s">
        <v>88</v>
      </c>
      <c r="B97" s="74" t="s">
        <v>125</v>
      </c>
      <c r="C97" s="166">
        <f t="shared" si="8"/>
        <v>2</v>
      </c>
      <c r="D97" s="223" t="s">
        <v>105</v>
      </c>
      <c r="E97" s="74" t="str">
        <f>'1.2'!R99</f>
        <v>58-ОЗ</v>
      </c>
      <c r="F97" s="75">
        <f>'1.2'!S99</f>
        <v>42726</v>
      </c>
      <c r="G97" s="91" t="s">
        <v>145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6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6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</row>
    <row r="98" spans="1:125" s="36" customFormat="1" ht="15" customHeight="1">
      <c r="A98" s="70" t="s">
        <v>89</v>
      </c>
      <c r="B98" s="74" t="s">
        <v>125</v>
      </c>
      <c r="C98" s="166">
        <f t="shared" si="8"/>
        <v>2</v>
      </c>
      <c r="D98" s="223" t="s">
        <v>105</v>
      </c>
      <c r="E98" s="74" t="str">
        <f>'1.2'!R100</f>
        <v>133-ОЗ</v>
      </c>
      <c r="F98" s="75">
        <f>'1.2'!S100</f>
        <v>42723</v>
      </c>
      <c r="G98" s="91" t="s">
        <v>145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6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6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</row>
    <row r="99" spans="2:125" ht="15">
      <c r="B99" s="3" t="s">
        <v>95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6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6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</row>
    <row r="100" spans="1:125" ht="15">
      <c r="A100" s="4"/>
      <c r="B100" s="4"/>
      <c r="C100" s="6"/>
      <c r="D100" s="4"/>
      <c r="E100" s="4"/>
      <c r="F100" s="125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6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6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</row>
    <row r="101" spans="8:125" ht="15"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6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6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</row>
    <row r="102" spans="8:125" ht="15"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6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6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</row>
    <row r="103" spans="8:125" ht="15"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6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6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</row>
    <row r="104" spans="8:125" ht="15"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6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6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</row>
    <row r="105" spans="8:125" ht="15"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6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6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</row>
    <row r="106" spans="8:125" ht="15"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6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6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</row>
    <row r="107" spans="1:125" ht="15">
      <c r="A107" s="4"/>
      <c r="B107" s="4"/>
      <c r="C107" s="6"/>
      <c r="D107" s="4"/>
      <c r="E107" s="4"/>
      <c r="F107" s="125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6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6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</row>
    <row r="108" spans="8:125" ht="15"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6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6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</row>
    <row r="109" spans="8:125" ht="15"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6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6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</row>
    <row r="110" spans="8:125" ht="15"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6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6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</row>
    <row r="111" spans="1:125" s="2" customFormat="1" ht="15">
      <c r="A111" s="4"/>
      <c r="B111" s="4"/>
      <c r="C111" s="6"/>
      <c r="D111" s="4"/>
      <c r="E111" s="4"/>
      <c r="F111" s="125"/>
      <c r="G111" s="44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6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6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</row>
    <row r="112" spans="8:125" ht="15"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6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6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</row>
    <row r="113" spans="8:125" ht="15"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6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6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</row>
    <row r="114" spans="1:125" s="2" customFormat="1" ht="15">
      <c r="A114" s="4"/>
      <c r="B114" s="4"/>
      <c r="C114" s="6"/>
      <c r="D114" s="4"/>
      <c r="E114" s="4"/>
      <c r="F114" s="125"/>
      <c r="G114" s="44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6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6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</row>
    <row r="115" spans="8:125" ht="15"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6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6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</row>
    <row r="116" spans="8:125" ht="15"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6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6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</row>
    <row r="117" spans="8:125" ht="15"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6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6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</row>
    <row r="118" spans="1:125" s="2" customFormat="1" ht="15">
      <c r="A118" s="4"/>
      <c r="B118" s="4"/>
      <c r="C118" s="6"/>
      <c r="D118" s="4"/>
      <c r="E118" s="4"/>
      <c r="F118" s="125"/>
      <c r="G118" s="44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6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6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</row>
    <row r="119" spans="8:125" ht="15"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6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6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</row>
    <row r="120" spans="8:125" ht="15"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6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6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</row>
    <row r="121" spans="1:7" s="2" customFormat="1" ht="11.25">
      <c r="A121" s="4"/>
      <c r="B121" s="4"/>
      <c r="C121" s="6"/>
      <c r="D121" s="4"/>
      <c r="E121" s="4"/>
      <c r="F121" s="125"/>
      <c r="G121" s="44"/>
    </row>
    <row r="125" spans="1:7" s="2" customFormat="1" ht="11.25">
      <c r="A125" s="4"/>
      <c r="B125" s="4"/>
      <c r="C125" s="6"/>
      <c r="D125" s="4"/>
      <c r="E125" s="4"/>
      <c r="F125" s="125"/>
      <c r="G125" s="44"/>
    </row>
  </sheetData>
  <sheetProtection/>
  <autoFilter ref="A6:G99"/>
  <mergeCells count="8">
    <mergeCell ref="E3:G3"/>
    <mergeCell ref="E4:E5"/>
    <mergeCell ref="F4:F5"/>
    <mergeCell ref="G4:G5"/>
    <mergeCell ref="A1:G1"/>
    <mergeCell ref="A3:A5"/>
    <mergeCell ref="C4:C5"/>
    <mergeCell ref="D3:D5"/>
  </mergeCells>
  <dataValidations count="2">
    <dataValidation type="list" allowBlank="1" showInputMessage="1" showErrorMessage="1" sqref="D6:F6 B6:B98">
      <formula1>$B$4:$B$5</formula1>
    </dataValidation>
    <dataValidation type="list" allowBlank="1" showInputMessage="1" showErrorMessage="1" sqref="D47:D53 D38:D45 D26:D36 D7:D24 D90:D98 D55:D68 D70:D75 D77:D88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9" r:id="rId1"/>
  <headerFooter>
    <oddFooter>&amp;C&amp;"Times New Roman,обычный"&amp;8Исходные данные и оценка показателя 1.3&amp;R&amp;8&amp;P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1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34.8515625" style="3" customWidth="1"/>
    <col min="2" max="2" width="40.00390625" style="3" customWidth="1"/>
    <col min="3" max="3" width="12.8515625" style="5" customWidth="1"/>
    <col min="4" max="4" width="18.140625" style="45" customWidth="1"/>
    <col min="5" max="5" width="12.421875" style="45" customWidth="1"/>
    <col min="6" max="6" width="13.421875" style="139" customWidth="1"/>
    <col min="7" max="7" width="18.00390625" style="44" customWidth="1"/>
    <col min="8" max="16384" width="9.140625" style="40" customWidth="1"/>
  </cols>
  <sheetData>
    <row r="1" spans="1:7" s="1" customFormat="1" ht="29.25" customHeight="1">
      <c r="A1" s="276" t="s">
        <v>368</v>
      </c>
      <c r="B1" s="276"/>
      <c r="C1" s="276"/>
      <c r="D1" s="276"/>
      <c r="E1" s="276"/>
      <c r="F1" s="276"/>
      <c r="G1" s="276"/>
    </row>
    <row r="2" spans="1:8" s="1" customFormat="1" ht="15.75" customHeight="1">
      <c r="A2" s="97" t="s">
        <v>584</v>
      </c>
      <c r="B2" s="101"/>
      <c r="C2" s="101"/>
      <c r="D2" s="101"/>
      <c r="E2" s="101"/>
      <c r="F2" s="138"/>
      <c r="G2" s="101"/>
      <c r="H2" s="100"/>
    </row>
    <row r="3" spans="1:7" ht="62.25" customHeight="1">
      <c r="A3" s="246" t="s">
        <v>101</v>
      </c>
      <c r="B3" s="98" t="s">
        <v>389</v>
      </c>
      <c r="C3" s="99" t="s">
        <v>136</v>
      </c>
      <c r="D3" s="246" t="s">
        <v>301</v>
      </c>
      <c r="E3" s="258" t="s">
        <v>503</v>
      </c>
      <c r="F3" s="286"/>
      <c r="G3" s="286"/>
    </row>
    <row r="4" spans="1:7" ht="18" customHeight="1">
      <c r="A4" s="252"/>
      <c r="B4" s="58" t="s">
        <v>125</v>
      </c>
      <c r="C4" s="267" t="s">
        <v>103</v>
      </c>
      <c r="D4" s="247"/>
      <c r="E4" s="287" t="s">
        <v>365</v>
      </c>
      <c r="F4" s="259" t="s">
        <v>395</v>
      </c>
      <c r="G4" s="258" t="s">
        <v>504</v>
      </c>
    </row>
    <row r="5" spans="1:7" ht="18" customHeight="1">
      <c r="A5" s="252"/>
      <c r="B5" s="58" t="s">
        <v>369</v>
      </c>
      <c r="C5" s="285"/>
      <c r="D5" s="247"/>
      <c r="E5" s="288"/>
      <c r="F5" s="289"/>
      <c r="G5" s="288"/>
    </row>
    <row r="6" spans="1:7" s="25" customFormat="1" ht="15" customHeight="1">
      <c r="A6" s="59" t="s">
        <v>0</v>
      </c>
      <c r="B6" s="83"/>
      <c r="C6" s="59"/>
      <c r="D6" s="61"/>
      <c r="E6" s="61"/>
      <c r="F6" s="61"/>
      <c r="G6" s="60"/>
    </row>
    <row r="7" spans="1:7" s="26" customFormat="1" ht="15" customHeight="1">
      <c r="A7" s="70" t="s">
        <v>1</v>
      </c>
      <c r="B7" s="74" t="s">
        <v>125</v>
      </c>
      <c r="C7" s="166">
        <f aca="true" t="shared" si="0" ref="C7:C15">IF(B7="Да, содержится",2,0)</f>
        <v>2</v>
      </c>
      <c r="D7" s="74"/>
      <c r="E7" s="74">
        <f>'1.2'!R9</f>
        <v>127</v>
      </c>
      <c r="F7" s="75">
        <f>'1.2'!S9</f>
        <v>42727</v>
      </c>
      <c r="G7" s="91" t="s">
        <v>147</v>
      </c>
    </row>
    <row r="8" spans="1:7" s="27" customFormat="1" ht="15" customHeight="1">
      <c r="A8" s="70" t="s">
        <v>2</v>
      </c>
      <c r="B8" s="74" t="s">
        <v>125</v>
      </c>
      <c r="C8" s="166">
        <f t="shared" si="0"/>
        <v>2</v>
      </c>
      <c r="D8" s="74"/>
      <c r="E8" s="74" t="str">
        <f>'1.2'!R10</f>
        <v>111-З</v>
      </c>
      <c r="F8" s="75">
        <f>'1.2'!S10</f>
        <v>42725</v>
      </c>
      <c r="G8" s="91" t="s">
        <v>143</v>
      </c>
    </row>
    <row r="9" spans="1:7" s="27" customFormat="1" ht="15" customHeight="1">
      <c r="A9" s="70" t="s">
        <v>3</v>
      </c>
      <c r="B9" s="74" t="s">
        <v>125</v>
      </c>
      <c r="C9" s="166">
        <f t="shared" si="0"/>
        <v>2</v>
      </c>
      <c r="D9" s="74"/>
      <c r="E9" s="74" t="str">
        <f>'1.2'!R11</f>
        <v>149-ОЗ</v>
      </c>
      <c r="F9" s="75">
        <f>'1.2'!S11</f>
        <v>42732</v>
      </c>
      <c r="G9" s="91" t="s">
        <v>332</v>
      </c>
    </row>
    <row r="10" spans="1:7" s="26" customFormat="1" ht="15" customHeight="1">
      <c r="A10" s="70" t="s">
        <v>4</v>
      </c>
      <c r="B10" s="74" t="s">
        <v>125</v>
      </c>
      <c r="C10" s="166">
        <f t="shared" si="0"/>
        <v>2</v>
      </c>
      <c r="D10" s="74"/>
      <c r="E10" s="74" t="str">
        <f>'1.2'!R12</f>
        <v>182-ОЗ</v>
      </c>
      <c r="F10" s="75">
        <f>'1.2'!S12</f>
        <v>42727</v>
      </c>
      <c r="G10" s="91" t="s">
        <v>155</v>
      </c>
    </row>
    <row r="11" spans="1:7" s="28" customFormat="1" ht="15" customHeight="1">
      <c r="A11" s="70" t="s">
        <v>5</v>
      </c>
      <c r="B11" s="74" t="s">
        <v>125</v>
      </c>
      <c r="C11" s="166">
        <f t="shared" si="0"/>
        <v>2</v>
      </c>
      <c r="D11" s="74"/>
      <c r="E11" s="74" t="str">
        <f>'1.2'!R13</f>
        <v>112-ОЗ</v>
      </c>
      <c r="F11" s="75">
        <f>'1.2'!S13</f>
        <v>42711</v>
      </c>
      <c r="G11" s="91" t="s">
        <v>146</v>
      </c>
    </row>
    <row r="12" spans="1:7" s="27" customFormat="1" ht="15" customHeight="1">
      <c r="A12" s="70" t="s">
        <v>6</v>
      </c>
      <c r="B12" s="74" t="s">
        <v>125</v>
      </c>
      <c r="C12" s="166">
        <f t="shared" si="0"/>
        <v>2</v>
      </c>
      <c r="D12" s="74"/>
      <c r="E12" s="74" t="str">
        <f>'1.2'!R14</f>
        <v>146-ОЗ</v>
      </c>
      <c r="F12" s="75">
        <f>'1.2'!S14</f>
        <v>42719</v>
      </c>
      <c r="G12" s="91" t="s">
        <v>143</v>
      </c>
    </row>
    <row r="13" spans="1:7" s="26" customFormat="1" ht="15" customHeight="1">
      <c r="A13" s="70" t="s">
        <v>7</v>
      </c>
      <c r="B13" s="74" t="s">
        <v>369</v>
      </c>
      <c r="C13" s="166">
        <f t="shared" si="0"/>
        <v>0</v>
      </c>
      <c r="D13" s="72" t="s">
        <v>371</v>
      </c>
      <c r="E13" s="74" t="str">
        <f>'1.2'!R15</f>
        <v>176-6-ЗКО</v>
      </c>
      <c r="F13" s="75">
        <f>'1.2'!S15</f>
        <v>42724</v>
      </c>
      <c r="G13" s="91" t="s">
        <v>139</v>
      </c>
    </row>
    <row r="14" spans="1:7" s="28" customFormat="1" ht="15" customHeight="1">
      <c r="A14" s="70" t="s">
        <v>8</v>
      </c>
      <c r="B14" s="74" t="s">
        <v>125</v>
      </c>
      <c r="C14" s="166">
        <f t="shared" si="0"/>
        <v>2</v>
      </c>
      <c r="D14" s="74"/>
      <c r="E14" s="74" t="str">
        <f>'1.2'!R16</f>
        <v>103-ЗКО</v>
      </c>
      <c r="F14" s="75">
        <f>'1.2'!S16</f>
        <v>42717</v>
      </c>
      <c r="G14" s="91" t="s">
        <v>144</v>
      </c>
    </row>
    <row r="15" spans="1:52" s="28" customFormat="1" ht="15" customHeight="1">
      <c r="A15" s="70" t="s">
        <v>9</v>
      </c>
      <c r="B15" s="74" t="s">
        <v>125</v>
      </c>
      <c r="C15" s="166">
        <f t="shared" si="0"/>
        <v>2</v>
      </c>
      <c r="D15" s="74"/>
      <c r="E15" s="74" t="str">
        <f>'1.2'!R17</f>
        <v>20-ОЗ</v>
      </c>
      <c r="F15" s="75">
        <f>'1.2'!S17</f>
        <v>42712</v>
      </c>
      <c r="G15" s="91" t="s">
        <v>155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37" customFormat="1" ht="15" customHeight="1">
      <c r="A16" s="70" t="s">
        <v>10</v>
      </c>
      <c r="B16" s="74" t="s">
        <v>125</v>
      </c>
      <c r="C16" s="166">
        <f aca="true" t="shared" si="1" ref="C16:C24">IF(B16="Да, содержится",2,0)</f>
        <v>2</v>
      </c>
      <c r="D16" s="74"/>
      <c r="E16" s="74" t="str">
        <f>'1.2'!R18</f>
        <v>175/2016-ОЗ</v>
      </c>
      <c r="F16" s="75">
        <f>'1.2'!S18</f>
        <v>42730</v>
      </c>
      <c r="G16" s="74" t="s">
        <v>145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s="26" customFormat="1" ht="15" customHeight="1">
      <c r="A17" s="70" t="s">
        <v>11</v>
      </c>
      <c r="B17" s="74" t="s">
        <v>125</v>
      </c>
      <c r="C17" s="166">
        <f t="shared" si="1"/>
        <v>2</v>
      </c>
      <c r="D17" s="74"/>
      <c r="E17" s="74" t="str">
        <f>'1.2'!R19</f>
        <v>2054-ОЗ</v>
      </c>
      <c r="F17" s="75">
        <f>'1.2'!S19</f>
        <v>42710</v>
      </c>
      <c r="G17" s="91" t="s">
        <v>290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7" s="26" customFormat="1" ht="15" customHeight="1">
      <c r="A18" s="70" t="s">
        <v>12</v>
      </c>
      <c r="B18" s="74" t="s">
        <v>125</v>
      </c>
      <c r="C18" s="166">
        <f t="shared" si="1"/>
        <v>2</v>
      </c>
      <c r="D18" s="74"/>
      <c r="E18" s="74" t="str">
        <f>'1.2'!R20</f>
        <v>104-ОЗ</v>
      </c>
      <c r="F18" s="75">
        <f>'1.2'!S20</f>
        <v>42731</v>
      </c>
      <c r="G18" s="91" t="s">
        <v>146</v>
      </c>
    </row>
    <row r="19" spans="1:52" s="26" customFormat="1" ht="15" customHeight="1">
      <c r="A19" s="70" t="s">
        <v>13</v>
      </c>
      <c r="B19" s="74" t="s">
        <v>125</v>
      </c>
      <c r="C19" s="166">
        <f t="shared" si="1"/>
        <v>2</v>
      </c>
      <c r="D19" s="74"/>
      <c r="E19" s="74" t="str">
        <f>'1.2'!R21</f>
        <v>153-з</v>
      </c>
      <c r="F19" s="75">
        <f>'1.2'!S21</f>
        <v>42732</v>
      </c>
      <c r="G19" s="91" t="s">
        <v>153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7" s="28" customFormat="1" ht="15" customHeight="1">
      <c r="A20" s="70" t="s">
        <v>14</v>
      </c>
      <c r="B20" s="74" t="s">
        <v>125</v>
      </c>
      <c r="C20" s="166">
        <f t="shared" si="1"/>
        <v>2</v>
      </c>
      <c r="D20" s="74"/>
      <c r="E20" s="74" t="str">
        <f>'1.2'!R22</f>
        <v>39-З</v>
      </c>
      <c r="F20" s="75">
        <f>'1.2'!S22</f>
        <v>42727</v>
      </c>
      <c r="G20" s="91" t="s">
        <v>150</v>
      </c>
    </row>
    <row r="21" spans="1:7" s="28" customFormat="1" ht="15" customHeight="1">
      <c r="A21" s="70" t="s">
        <v>15</v>
      </c>
      <c r="B21" s="74" t="s">
        <v>125</v>
      </c>
      <c r="C21" s="166">
        <f t="shared" si="1"/>
        <v>2</v>
      </c>
      <c r="D21" s="74"/>
      <c r="E21" s="74" t="str">
        <f>'1.2'!R23</f>
        <v>105-ЗО</v>
      </c>
      <c r="F21" s="75">
        <f>'1.2'!S23</f>
        <v>42733</v>
      </c>
      <c r="G21" s="91" t="s">
        <v>155</v>
      </c>
    </row>
    <row r="22" spans="1:7" s="26" customFormat="1" ht="15" customHeight="1">
      <c r="A22" s="70" t="s">
        <v>16</v>
      </c>
      <c r="B22" s="74" t="s">
        <v>125</v>
      </c>
      <c r="C22" s="166">
        <f t="shared" si="1"/>
        <v>2</v>
      </c>
      <c r="D22" s="74"/>
      <c r="E22" s="74" t="str">
        <f>'1.2'!R24</f>
        <v>94-ЗТО</v>
      </c>
      <c r="F22" s="75">
        <f>'1.2'!S24</f>
        <v>42727</v>
      </c>
      <c r="G22" s="91" t="s">
        <v>155</v>
      </c>
    </row>
    <row r="23" spans="1:7" s="27" customFormat="1" ht="15" customHeight="1">
      <c r="A23" s="70" t="s">
        <v>17</v>
      </c>
      <c r="B23" s="74" t="s">
        <v>125</v>
      </c>
      <c r="C23" s="166">
        <f t="shared" si="1"/>
        <v>2</v>
      </c>
      <c r="D23" s="74"/>
      <c r="E23" s="74" t="str">
        <f>'1.2'!R25</f>
        <v>100-з</v>
      </c>
      <c r="F23" s="75">
        <f>'1.2'!S25</f>
        <v>42730</v>
      </c>
      <c r="G23" s="91" t="s">
        <v>150</v>
      </c>
    </row>
    <row r="24" spans="1:7" s="27" customFormat="1" ht="15" customHeight="1">
      <c r="A24" s="70" t="s">
        <v>18</v>
      </c>
      <c r="B24" s="74" t="s">
        <v>125</v>
      </c>
      <c r="C24" s="166">
        <f t="shared" si="1"/>
        <v>2</v>
      </c>
      <c r="D24" s="74"/>
      <c r="E24" s="74">
        <f>'1.2'!R26</f>
        <v>42</v>
      </c>
      <c r="F24" s="75">
        <f>'1.2'!S26</f>
        <v>42697</v>
      </c>
      <c r="G24" s="91" t="s">
        <v>156</v>
      </c>
    </row>
    <row r="25" spans="1:7" s="25" customFormat="1" ht="15" customHeight="1">
      <c r="A25" s="59" t="s">
        <v>19</v>
      </c>
      <c r="B25" s="92"/>
      <c r="C25" s="167"/>
      <c r="D25" s="60"/>
      <c r="E25" s="60"/>
      <c r="F25" s="82"/>
      <c r="G25" s="93"/>
    </row>
    <row r="26" spans="1:7" s="26" customFormat="1" ht="15" customHeight="1">
      <c r="A26" s="70" t="s">
        <v>20</v>
      </c>
      <c r="B26" s="74" t="s">
        <v>125</v>
      </c>
      <c r="C26" s="166">
        <f aca="true" t="shared" si="2" ref="C26:C36">IF(B26="Да, содержится",2,0)</f>
        <v>2</v>
      </c>
      <c r="D26" s="74"/>
      <c r="E26" s="74" t="str">
        <f>'1.2'!R28</f>
        <v>2083-ЗРК</v>
      </c>
      <c r="F26" s="75">
        <f>'1.2'!S28</f>
        <v>42725</v>
      </c>
      <c r="G26" s="91" t="s">
        <v>146</v>
      </c>
    </row>
    <row r="27" spans="1:7" s="27" customFormat="1" ht="15" customHeight="1">
      <c r="A27" s="70" t="s">
        <v>21</v>
      </c>
      <c r="B27" s="74" t="s">
        <v>125</v>
      </c>
      <c r="C27" s="166">
        <f t="shared" si="2"/>
        <v>2</v>
      </c>
      <c r="D27" s="74"/>
      <c r="E27" s="74" t="str">
        <f>'1.2'!R29</f>
        <v>142-РЗ</v>
      </c>
      <c r="F27" s="75">
        <f>'1.2'!S29</f>
        <v>42724</v>
      </c>
      <c r="G27" s="91" t="s">
        <v>154</v>
      </c>
    </row>
    <row r="28" spans="1:7" s="27" customFormat="1" ht="15" customHeight="1">
      <c r="A28" s="70" t="s">
        <v>22</v>
      </c>
      <c r="B28" s="74" t="s">
        <v>125</v>
      </c>
      <c r="C28" s="166">
        <f t="shared" si="2"/>
        <v>2</v>
      </c>
      <c r="D28" s="74"/>
      <c r="E28" s="74" t="str">
        <f>'1.2'!R30</f>
        <v>503-31-ОЗ</v>
      </c>
      <c r="F28" s="75">
        <f>'1.2'!S30</f>
        <v>42727</v>
      </c>
      <c r="G28" s="91" t="s">
        <v>155</v>
      </c>
    </row>
    <row r="29" spans="1:7" s="27" customFormat="1" ht="15" customHeight="1">
      <c r="A29" s="70" t="s">
        <v>23</v>
      </c>
      <c r="B29" s="74" t="s">
        <v>125</v>
      </c>
      <c r="C29" s="166">
        <f t="shared" si="2"/>
        <v>2</v>
      </c>
      <c r="D29" s="74"/>
      <c r="E29" s="74" t="str">
        <f>'1.2'!R31</f>
        <v>4071-ОЗ</v>
      </c>
      <c r="F29" s="75">
        <f>'1.2'!S31</f>
        <v>42723</v>
      </c>
      <c r="G29" s="91" t="s">
        <v>139</v>
      </c>
    </row>
    <row r="30" spans="1:7" s="27" customFormat="1" ht="15" customHeight="1">
      <c r="A30" s="70" t="s">
        <v>24</v>
      </c>
      <c r="B30" s="74" t="s">
        <v>125</v>
      </c>
      <c r="C30" s="166">
        <f t="shared" si="2"/>
        <v>2</v>
      </c>
      <c r="D30" s="74"/>
      <c r="E30" s="74">
        <f>'1.2'!R32</f>
        <v>25</v>
      </c>
      <c r="F30" s="75">
        <f>'1.2'!S32</f>
        <v>42723</v>
      </c>
      <c r="G30" s="91" t="s">
        <v>139</v>
      </c>
    </row>
    <row r="31" spans="1:7" s="26" customFormat="1" ht="15" customHeight="1">
      <c r="A31" s="70" t="s">
        <v>25</v>
      </c>
      <c r="B31" s="74" t="s">
        <v>125</v>
      </c>
      <c r="C31" s="166">
        <f t="shared" si="2"/>
        <v>2</v>
      </c>
      <c r="D31" s="74"/>
      <c r="E31" s="74" t="str">
        <f>'1.2'!R33</f>
        <v>90-оз</v>
      </c>
      <c r="F31" s="75">
        <f>'1.2'!S33</f>
        <v>42713</v>
      </c>
      <c r="G31" s="91" t="s">
        <v>145</v>
      </c>
    </row>
    <row r="32" spans="1:7" s="27" customFormat="1" ht="15" customHeight="1">
      <c r="A32" s="70" t="s">
        <v>26</v>
      </c>
      <c r="B32" s="74" t="s">
        <v>125</v>
      </c>
      <c r="C32" s="166">
        <f t="shared" si="2"/>
        <v>2</v>
      </c>
      <c r="D32" s="74"/>
      <c r="E32" s="74" t="str">
        <f>'1.2'!R34</f>
        <v>2083-01-ЗМО</v>
      </c>
      <c r="F32" s="75">
        <f>'1.2'!S34</f>
        <v>42727</v>
      </c>
      <c r="G32" s="91" t="s">
        <v>143</v>
      </c>
    </row>
    <row r="33" spans="1:7" s="27" customFormat="1" ht="15" customHeight="1">
      <c r="A33" s="70" t="s">
        <v>27</v>
      </c>
      <c r="B33" s="74" t="s">
        <v>125</v>
      </c>
      <c r="C33" s="166">
        <f t="shared" si="2"/>
        <v>2</v>
      </c>
      <c r="D33" s="74"/>
      <c r="E33" s="74" t="str">
        <f>'1.2'!R35</f>
        <v>61-ОЗ</v>
      </c>
      <c r="F33" s="75">
        <f>'1.2'!S35</f>
        <v>42732</v>
      </c>
      <c r="G33" s="91" t="s">
        <v>153</v>
      </c>
    </row>
    <row r="34" spans="1:7" s="27" customFormat="1" ht="15" customHeight="1">
      <c r="A34" s="70" t="s">
        <v>28</v>
      </c>
      <c r="B34" s="74" t="s">
        <v>125</v>
      </c>
      <c r="C34" s="166">
        <f t="shared" si="2"/>
        <v>2</v>
      </c>
      <c r="D34" s="74"/>
      <c r="E34" s="74" t="str">
        <f>'1.2'!R36</f>
        <v>1730-ОЗ</v>
      </c>
      <c r="F34" s="75">
        <f>'1.2'!S36</f>
        <v>42733</v>
      </c>
      <c r="G34" s="91" t="s">
        <v>147</v>
      </c>
    </row>
    <row r="35" spans="1:7" s="27" customFormat="1" ht="15" customHeight="1">
      <c r="A35" s="70" t="s">
        <v>29</v>
      </c>
      <c r="B35" s="74" t="s">
        <v>369</v>
      </c>
      <c r="C35" s="166">
        <f t="shared" si="2"/>
        <v>0</v>
      </c>
      <c r="D35" s="74"/>
      <c r="E35" s="74" t="str">
        <f>'1.2'!R37</f>
        <v>699-113</v>
      </c>
      <c r="F35" s="75">
        <f>'1.2'!S37</f>
        <v>42717</v>
      </c>
      <c r="G35" s="91"/>
    </row>
    <row r="36" spans="1:7" s="27" customFormat="1" ht="15" customHeight="1">
      <c r="A36" s="70" t="s">
        <v>30</v>
      </c>
      <c r="B36" s="74" t="s">
        <v>125</v>
      </c>
      <c r="C36" s="166">
        <f t="shared" si="2"/>
        <v>2</v>
      </c>
      <c r="D36" s="74"/>
      <c r="E36" s="74" t="str">
        <f>'1.2'!R38</f>
        <v>294-ОЗ</v>
      </c>
      <c r="F36" s="75">
        <f>'1.2'!S38</f>
        <v>42730</v>
      </c>
      <c r="G36" s="91" t="s">
        <v>138</v>
      </c>
    </row>
    <row r="37" spans="1:7" s="25" customFormat="1" ht="15" customHeight="1">
      <c r="A37" s="59" t="s">
        <v>31</v>
      </c>
      <c r="B37" s="92"/>
      <c r="C37" s="167"/>
      <c r="D37" s="60"/>
      <c r="E37" s="60"/>
      <c r="F37" s="82"/>
      <c r="G37" s="93"/>
    </row>
    <row r="38" spans="1:7" s="28" customFormat="1" ht="15" customHeight="1">
      <c r="A38" s="70" t="s">
        <v>32</v>
      </c>
      <c r="B38" s="74" t="s">
        <v>125</v>
      </c>
      <c r="C38" s="166">
        <f aca="true" t="shared" si="3" ref="C38:C44">IF(B38="Да, содержится",2,0)</f>
        <v>2</v>
      </c>
      <c r="D38" s="74"/>
      <c r="E38" s="74">
        <f>'1.2'!R40</f>
        <v>15</v>
      </c>
      <c r="F38" s="75">
        <f>'1.2'!S40</f>
        <v>42720</v>
      </c>
      <c r="G38" s="91" t="s">
        <v>153</v>
      </c>
    </row>
    <row r="39" spans="1:7" s="28" customFormat="1" ht="15" customHeight="1">
      <c r="A39" s="70" t="s">
        <v>33</v>
      </c>
      <c r="B39" s="74" t="s">
        <v>125</v>
      </c>
      <c r="C39" s="166">
        <f t="shared" si="3"/>
        <v>2</v>
      </c>
      <c r="D39" s="74"/>
      <c r="E39" s="74" t="str">
        <f>'1.2'!R41</f>
        <v>212-V-З</v>
      </c>
      <c r="F39" s="75">
        <f>'1.2'!S41</f>
        <v>42720</v>
      </c>
      <c r="G39" s="91" t="s">
        <v>146</v>
      </c>
    </row>
    <row r="40" spans="1:7" s="28" customFormat="1" ht="15" customHeight="1">
      <c r="A40" s="70" t="s">
        <v>99</v>
      </c>
      <c r="B40" s="74" t="s">
        <v>125</v>
      </c>
      <c r="C40" s="166">
        <f>IF(B40="Да, содержится",2,0)</f>
        <v>2</v>
      </c>
      <c r="D40" s="74"/>
      <c r="E40" s="74" t="str">
        <f>'1.2'!R42</f>
        <v>326-ЗРК/2016</v>
      </c>
      <c r="F40" s="75">
        <f>'1.2'!S42</f>
        <v>42732</v>
      </c>
      <c r="G40" s="91" t="s">
        <v>143</v>
      </c>
    </row>
    <row r="41" spans="1:7" s="27" customFormat="1" ht="15" customHeight="1">
      <c r="A41" s="70" t="s">
        <v>34</v>
      </c>
      <c r="B41" s="74" t="s">
        <v>125</v>
      </c>
      <c r="C41" s="166">
        <f t="shared" si="3"/>
        <v>2</v>
      </c>
      <c r="D41" s="74"/>
      <c r="E41" s="74" t="str">
        <f>'1.2'!R43</f>
        <v>2-195</v>
      </c>
      <c r="F41" s="75">
        <f>'1.2'!S43</f>
        <v>42723</v>
      </c>
      <c r="G41" s="91" t="s">
        <v>138</v>
      </c>
    </row>
    <row r="42" spans="1:7" s="26" customFormat="1" ht="15" customHeight="1">
      <c r="A42" s="70" t="s">
        <v>35</v>
      </c>
      <c r="B42" s="74" t="s">
        <v>125</v>
      </c>
      <c r="C42" s="166">
        <f t="shared" si="3"/>
        <v>2</v>
      </c>
      <c r="D42" s="74"/>
      <c r="E42" s="74" t="str">
        <f>'1.2'!R44</f>
        <v>86/2016-ОЗ</v>
      </c>
      <c r="F42" s="75">
        <f>'1.2'!S44</f>
        <v>42730</v>
      </c>
      <c r="G42" s="91" t="s">
        <v>146</v>
      </c>
    </row>
    <row r="43" spans="1:7" s="28" customFormat="1" ht="15" customHeight="1">
      <c r="A43" s="70" t="s">
        <v>36</v>
      </c>
      <c r="B43" s="74" t="s">
        <v>125</v>
      </c>
      <c r="C43" s="166">
        <f t="shared" si="3"/>
        <v>2</v>
      </c>
      <c r="D43" s="74"/>
      <c r="E43" s="74" t="str">
        <f>'1.2'!R45</f>
        <v>126-ОД</v>
      </c>
      <c r="F43" s="75">
        <f>'1.2'!S45</f>
        <v>42710</v>
      </c>
      <c r="G43" s="91" t="s">
        <v>155</v>
      </c>
    </row>
    <row r="44" spans="1:7" s="28" customFormat="1" ht="15" customHeight="1">
      <c r="A44" s="70" t="s">
        <v>37</v>
      </c>
      <c r="B44" s="74" t="s">
        <v>125</v>
      </c>
      <c r="C44" s="166">
        <f t="shared" si="3"/>
        <v>2</v>
      </c>
      <c r="D44" s="74"/>
      <c r="E44" s="74" t="str">
        <f>'1.2'!R46</f>
        <v>836-ЗС</v>
      </c>
      <c r="F44" s="75">
        <f>'1.2'!S46</f>
        <v>42730</v>
      </c>
      <c r="G44" s="91" t="s">
        <v>290</v>
      </c>
    </row>
    <row r="45" spans="1:7" s="28" customFormat="1" ht="15" customHeight="1">
      <c r="A45" s="70" t="s">
        <v>100</v>
      </c>
      <c r="B45" s="74" t="s">
        <v>125</v>
      </c>
      <c r="C45" s="166">
        <f>IF(B45="Да, содержится",2,0)</f>
        <v>2</v>
      </c>
      <c r="D45" s="74"/>
      <c r="E45" s="74" t="str">
        <f>'1.2'!R47</f>
        <v>309-ЗС</v>
      </c>
      <c r="F45" s="75">
        <f>'1.2'!S47</f>
        <v>42732</v>
      </c>
      <c r="G45" s="91" t="s">
        <v>156</v>
      </c>
    </row>
    <row r="46" spans="1:7" s="25" customFormat="1" ht="15" customHeight="1">
      <c r="A46" s="59" t="s">
        <v>38</v>
      </c>
      <c r="B46" s="92"/>
      <c r="C46" s="167"/>
      <c r="D46" s="60"/>
      <c r="E46" s="60"/>
      <c r="F46" s="82"/>
      <c r="G46" s="93"/>
    </row>
    <row r="47" spans="1:7" s="28" customFormat="1" ht="15" customHeight="1">
      <c r="A47" s="70" t="s">
        <v>39</v>
      </c>
      <c r="B47" s="74" t="s">
        <v>125</v>
      </c>
      <c r="C47" s="166">
        <f aca="true" t="shared" si="4" ref="C47:C53">IF(B47="Да, содержится",2,0)</f>
        <v>2</v>
      </c>
      <c r="D47" s="74"/>
      <c r="E47" s="74" t="str">
        <f>'1.2'!R49</f>
        <v> 74</v>
      </c>
      <c r="F47" s="75">
        <f>'1.2'!S49</f>
        <v>42730</v>
      </c>
      <c r="G47" s="95" t="s">
        <v>333</v>
      </c>
    </row>
    <row r="48" spans="1:7" s="28" customFormat="1" ht="15" customHeight="1">
      <c r="A48" s="70" t="s">
        <v>40</v>
      </c>
      <c r="B48" s="74" t="s">
        <v>369</v>
      </c>
      <c r="C48" s="166">
        <f t="shared" si="4"/>
        <v>0</v>
      </c>
      <c r="D48" s="72" t="s">
        <v>370</v>
      </c>
      <c r="E48" s="74" t="str">
        <f>'1.2'!R50</f>
        <v>57-РЗ</v>
      </c>
      <c r="F48" s="75">
        <f>'1.2'!S50</f>
        <v>42732</v>
      </c>
      <c r="G48" s="95" t="s">
        <v>334</v>
      </c>
    </row>
    <row r="49" spans="1:7" s="27" customFormat="1" ht="15" customHeight="1">
      <c r="A49" s="70" t="s">
        <v>41</v>
      </c>
      <c r="B49" s="74" t="s">
        <v>125</v>
      </c>
      <c r="C49" s="166">
        <f>IF(B49="Да, содержится",2,0)</f>
        <v>2</v>
      </c>
      <c r="D49" s="74"/>
      <c r="E49" s="74" t="str">
        <f>'1.2'!R51</f>
        <v>63-РЗ</v>
      </c>
      <c r="F49" s="75">
        <f>'1.2'!S51</f>
        <v>42732</v>
      </c>
      <c r="G49" s="95" t="s">
        <v>138</v>
      </c>
    </row>
    <row r="50" spans="1:7" s="27" customFormat="1" ht="15" customHeight="1">
      <c r="A50" s="70" t="s">
        <v>42</v>
      </c>
      <c r="B50" s="74" t="s">
        <v>125</v>
      </c>
      <c r="C50" s="166">
        <f t="shared" si="4"/>
        <v>2</v>
      </c>
      <c r="D50" s="74"/>
      <c r="E50" s="74" t="str">
        <f>'1.2'!R52</f>
        <v>92-РЗ</v>
      </c>
      <c r="F50" s="75">
        <f>'1.2'!S52</f>
        <v>42727</v>
      </c>
      <c r="G50" s="95" t="s">
        <v>290</v>
      </c>
    </row>
    <row r="51" spans="1:7" s="28" customFormat="1" ht="15" customHeight="1">
      <c r="A51" s="70" t="s">
        <v>92</v>
      </c>
      <c r="B51" s="74" t="s">
        <v>125</v>
      </c>
      <c r="C51" s="166">
        <f t="shared" si="4"/>
        <v>2</v>
      </c>
      <c r="D51" s="74"/>
      <c r="E51" s="74" t="str">
        <f>'1.2'!R53</f>
        <v>77-РЗ</v>
      </c>
      <c r="F51" s="75">
        <f>'1.2'!S53</f>
        <v>42734</v>
      </c>
      <c r="G51" s="95" t="s">
        <v>139</v>
      </c>
    </row>
    <row r="52" spans="1:7" s="27" customFormat="1" ht="15" customHeight="1">
      <c r="A52" s="70" t="s">
        <v>43</v>
      </c>
      <c r="B52" s="74" t="s">
        <v>125</v>
      </c>
      <c r="C52" s="166">
        <f t="shared" si="4"/>
        <v>2</v>
      </c>
      <c r="D52" s="74"/>
      <c r="E52" s="74" t="str">
        <f>'1.2'!R54</f>
        <v>3-РЗ</v>
      </c>
      <c r="F52" s="75">
        <f>'1.2'!S54</f>
        <v>42758</v>
      </c>
      <c r="G52" s="74" t="s">
        <v>139</v>
      </c>
    </row>
    <row r="53" spans="1:7" s="27" customFormat="1" ht="15" customHeight="1">
      <c r="A53" s="70" t="s">
        <v>44</v>
      </c>
      <c r="B53" s="74" t="s">
        <v>125</v>
      </c>
      <c r="C53" s="166">
        <f t="shared" si="4"/>
        <v>2</v>
      </c>
      <c r="D53" s="74"/>
      <c r="E53" s="74" t="str">
        <f>'1.2'!R55</f>
        <v>121-кз</v>
      </c>
      <c r="F53" s="75">
        <f>'1.2'!S55</f>
        <v>42712</v>
      </c>
      <c r="G53" s="95" t="s">
        <v>335</v>
      </c>
    </row>
    <row r="54" spans="1:46" s="25" customFormat="1" ht="15" customHeight="1">
      <c r="A54" s="59" t="s">
        <v>45</v>
      </c>
      <c r="B54" s="92"/>
      <c r="C54" s="167"/>
      <c r="D54" s="60"/>
      <c r="E54" s="60"/>
      <c r="F54" s="82"/>
      <c r="G54" s="9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6"/>
      <c r="AQ54" s="27"/>
      <c r="AR54" s="27"/>
      <c r="AS54" s="27"/>
      <c r="AT54" s="27"/>
    </row>
    <row r="55" spans="1:46" s="36" customFormat="1" ht="15" customHeight="1">
      <c r="A55" s="70" t="s">
        <v>46</v>
      </c>
      <c r="B55" s="74" t="s">
        <v>125</v>
      </c>
      <c r="C55" s="166">
        <f aca="true" t="shared" si="5" ref="C55:C68">IF(B55="Да, содержится",2,0)</f>
        <v>2</v>
      </c>
      <c r="D55" s="74"/>
      <c r="E55" s="74" t="str">
        <f>'1.2'!R57</f>
        <v>427-З</v>
      </c>
      <c r="F55" s="75">
        <f>'1.2'!S57</f>
        <v>42706</v>
      </c>
      <c r="G55" s="91" t="s">
        <v>155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6"/>
      <c r="AQ55" s="27"/>
      <c r="AR55" s="27"/>
      <c r="AS55" s="27"/>
      <c r="AT55" s="27"/>
    </row>
    <row r="56" spans="1:46" s="36" customFormat="1" ht="15" customHeight="1">
      <c r="A56" s="70" t="s">
        <v>47</v>
      </c>
      <c r="B56" s="74" t="s">
        <v>125</v>
      </c>
      <c r="C56" s="166">
        <f t="shared" si="5"/>
        <v>2</v>
      </c>
      <c r="D56" s="74"/>
      <c r="E56" s="74" t="str">
        <f>'1.2'!R58</f>
        <v>50-З</v>
      </c>
      <c r="F56" s="75">
        <f>'1.2'!S58</f>
        <v>42724</v>
      </c>
      <c r="G56" s="91" t="s">
        <v>145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6"/>
      <c r="AQ56" s="27"/>
      <c r="AR56" s="27"/>
      <c r="AS56" s="27"/>
      <c r="AT56" s="27"/>
    </row>
    <row r="57" spans="1:46" s="36" customFormat="1" ht="15" customHeight="1">
      <c r="A57" s="70" t="s">
        <v>48</v>
      </c>
      <c r="B57" s="74" t="s">
        <v>125</v>
      </c>
      <c r="C57" s="166">
        <f t="shared" si="5"/>
        <v>2</v>
      </c>
      <c r="D57" s="74"/>
      <c r="E57" s="74" t="str">
        <f>'1.2'!R59</f>
        <v>94-З</v>
      </c>
      <c r="F57" s="75">
        <f>'1.2'!S59</f>
        <v>42730</v>
      </c>
      <c r="G57" s="91" t="s">
        <v>138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6"/>
      <c r="AQ57" s="27"/>
      <c r="AR57" s="27"/>
      <c r="AS57" s="27"/>
      <c r="AT57" s="27"/>
    </row>
    <row r="58" spans="1:46" s="36" customFormat="1" ht="15" customHeight="1">
      <c r="A58" s="70" t="s">
        <v>49</v>
      </c>
      <c r="B58" s="74" t="s">
        <v>125</v>
      </c>
      <c r="C58" s="166">
        <f t="shared" si="5"/>
        <v>2</v>
      </c>
      <c r="D58" s="74"/>
      <c r="E58" s="74" t="str">
        <f>'1.2'!R60</f>
        <v>93-ЗРТ</v>
      </c>
      <c r="F58" s="75">
        <f>'1.2'!S60</f>
        <v>42702</v>
      </c>
      <c r="G58" s="91" t="s">
        <v>143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6"/>
      <c r="AQ58" s="27"/>
      <c r="AR58" s="27"/>
      <c r="AS58" s="27"/>
      <c r="AT58" s="27"/>
    </row>
    <row r="59" spans="1:46" s="37" customFormat="1" ht="15" customHeight="1">
      <c r="A59" s="70" t="s">
        <v>50</v>
      </c>
      <c r="B59" s="74" t="s">
        <v>125</v>
      </c>
      <c r="C59" s="166">
        <f t="shared" si="5"/>
        <v>2</v>
      </c>
      <c r="D59" s="74"/>
      <c r="E59" s="74" t="str">
        <f>'1.2'!R61</f>
        <v>95-РЗ</v>
      </c>
      <c r="F59" s="75">
        <f>'1.2'!S61</f>
        <v>42730</v>
      </c>
      <c r="G59" s="91" t="s">
        <v>143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6"/>
      <c r="AQ59" s="27"/>
      <c r="AR59" s="27"/>
      <c r="AS59" s="27"/>
      <c r="AT59" s="27"/>
    </row>
    <row r="60" spans="1:46" s="36" customFormat="1" ht="15" customHeight="1">
      <c r="A60" s="70" t="s">
        <v>51</v>
      </c>
      <c r="B60" s="74" t="s">
        <v>125</v>
      </c>
      <c r="C60" s="166">
        <f t="shared" si="5"/>
        <v>2</v>
      </c>
      <c r="D60" s="74"/>
      <c r="E60" s="74">
        <f>'1.2'!R62</f>
        <v>92</v>
      </c>
      <c r="F60" s="75">
        <f>'1.2'!S62</f>
        <v>42711</v>
      </c>
      <c r="G60" s="91" t="s">
        <v>143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6"/>
      <c r="AQ60" s="27"/>
      <c r="AR60" s="27"/>
      <c r="AS60" s="27"/>
      <c r="AT60" s="27"/>
    </row>
    <row r="61" spans="1:46" s="36" customFormat="1" ht="15" customHeight="1">
      <c r="A61" s="70" t="s">
        <v>52</v>
      </c>
      <c r="B61" s="74" t="s">
        <v>125</v>
      </c>
      <c r="C61" s="166">
        <f t="shared" si="5"/>
        <v>2</v>
      </c>
      <c r="D61" s="74"/>
      <c r="E61" s="74" t="str">
        <f>'1.2'!R63</f>
        <v>34-ПК</v>
      </c>
      <c r="F61" s="75">
        <f>'1.2'!S63</f>
        <v>42733</v>
      </c>
      <c r="G61" s="91" t="s">
        <v>150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6"/>
      <c r="AQ61" s="27"/>
      <c r="AR61" s="27"/>
      <c r="AS61" s="27"/>
      <c r="AT61" s="27"/>
    </row>
    <row r="62" spans="1:46" s="36" customFormat="1" ht="15" customHeight="1">
      <c r="A62" s="70" t="s">
        <v>53</v>
      </c>
      <c r="B62" s="74" t="s">
        <v>125</v>
      </c>
      <c r="C62" s="166">
        <f t="shared" si="5"/>
        <v>2</v>
      </c>
      <c r="D62" s="74"/>
      <c r="E62" s="74" t="str">
        <f>'1.2'!R64</f>
        <v>21-ЗО</v>
      </c>
      <c r="F62" s="75">
        <f>'1.2'!S64</f>
        <v>42704</v>
      </c>
      <c r="G62" s="95" t="s">
        <v>143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6"/>
      <c r="AQ62" s="27"/>
      <c r="AR62" s="27"/>
      <c r="AS62" s="27"/>
      <c r="AT62" s="27"/>
    </row>
    <row r="63" spans="1:46" s="36" customFormat="1" ht="15" customHeight="1">
      <c r="A63" s="70" t="s">
        <v>54</v>
      </c>
      <c r="B63" s="74" t="s">
        <v>125</v>
      </c>
      <c r="C63" s="166">
        <f t="shared" si="5"/>
        <v>2</v>
      </c>
      <c r="D63" s="74"/>
      <c r="E63" s="74" t="str">
        <f>'1.2'!R65</f>
        <v>178-З</v>
      </c>
      <c r="F63" s="75">
        <f>'1.2'!S65</f>
        <v>42727</v>
      </c>
      <c r="G63" s="91" t="s">
        <v>153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6"/>
      <c r="AQ63" s="27"/>
      <c r="AR63" s="27"/>
      <c r="AS63" s="27"/>
      <c r="AT63" s="27"/>
    </row>
    <row r="64" spans="1:46" s="36" customFormat="1" ht="15" customHeight="1">
      <c r="A64" s="70" t="s">
        <v>55</v>
      </c>
      <c r="B64" s="74" t="s">
        <v>125</v>
      </c>
      <c r="C64" s="166">
        <f t="shared" si="5"/>
        <v>2</v>
      </c>
      <c r="D64" s="74"/>
      <c r="E64" s="74" t="str">
        <f>'1.2'!R66</f>
        <v>204/41-VI-ОЗ</v>
      </c>
      <c r="F64" s="75">
        <f>'1.2'!S66</f>
        <v>42725</v>
      </c>
      <c r="G64" s="91" t="s">
        <v>156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6"/>
      <c r="AQ64" s="27"/>
      <c r="AR64" s="27"/>
      <c r="AS64" s="27"/>
      <c r="AT64" s="27"/>
    </row>
    <row r="65" spans="1:46" s="37" customFormat="1" ht="15" customHeight="1">
      <c r="A65" s="70" t="s">
        <v>56</v>
      </c>
      <c r="B65" s="74" t="s">
        <v>125</v>
      </c>
      <c r="C65" s="166">
        <f t="shared" si="5"/>
        <v>2</v>
      </c>
      <c r="D65" s="74"/>
      <c r="E65" s="74" t="str">
        <f>'1.2'!R67</f>
        <v>2991-ЗПО</v>
      </c>
      <c r="F65" s="75">
        <f>'1.2'!S67</f>
        <v>42726</v>
      </c>
      <c r="G65" s="91" t="s">
        <v>147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6"/>
      <c r="AQ65" s="27"/>
      <c r="AR65" s="27"/>
      <c r="AS65" s="27"/>
      <c r="AT65" s="27"/>
    </row>
    <row r="66" spans="1:46" s="36" customFormat="1" ht="15" customHeight="1">
      <c r="A66" s="70" t="s">
        <v>57</v>
      </c>
      <c r="B66" s="74" t="s">
        <v>125</v>
      </c>
      <c r="C66" s="166">
        <f t="shared" si="5"/>
        <v>2</v>
      </c>
      <c r="D66" s="74"/>
      <c r="E66" s="74" t="str">
        <f>'1.2'!R68</f>
        <v>137-ГД</v>
      </c>
      <c r="F66" s="75">
        <f>'1.2'!S68</f>
        <v>42719</v>
      </c>
      <c r="G66" s="91" t="s">
        <v>146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6"/>
      <c r="AQ66" s="27"/>
      <c r="AR66" s="27"/>
      <c r="AS66" s="27"/>
      <c r="AT66" s="27"/>
    </row>
    <row r="67" spans="1:46" s="36" customFormat="1" ht="15" customHeight="1">
      <c r="A67" s="70" t="s">
        <v>58</v>
      </c>
      <c r="B67" s="74" t="s">
        <v>125</v>
      </c>
      <c r="C67" s="166">
        <f t="shared" si="5"/>
        <v>2</v>
      </c>
      <c r="D67" s="74"/>
      <c r="E67" s="74" t="str">
        <f>'1.2'!R69</f>
        <v>164-ЗСО</v>
      </c>
      <c r="F67" s="75">
        <f>'1.2'!S69</f>
        <v>42716</v>
      </c>
      <c r="G67" s="91" t="s">
        <v>145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6"/>
      <c r="AQ67" s="27"/>
      <c r="AR67" s="27"/>
      <c r="AS67" s="27"/>
      <c r="AT67" s="27"/>
    </row>
    <row r="68" spans="1:46" s="37" customFormat="1" ht="15" customHeight="1">
      <c r="A68" s="70" t="s">
        <v>59</v>
      </c>
      <c r="B68" s="74" t="s">
        <v>125</v>
      </c>
      <c r="C68" s="166">
        <f t="shared" si="5"/>
        <v>2</v>
      </c>
      <c r="D68" s="74"/>
      <c r="E68" s="74" t="str">
        <f>'1.2'!R70</f>
        <v>173-ЗО</v>
      </c>
      <c r="F68" s="75">
        <f>'1.2'!S70</f>
        <v>42692</v>
      </c>
      <c r="G68" s="91" t="s">
        <v>153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6"/>
      <c r="AQ68" s="27"/>
      <c r="AR68" s="27"/>
      <c r="AS68" s="27"/>
      <c r="AT68" s="27"/>
    </row>
    <row r="69" spans="1:46" s="25" customFormat="1" ht="15" customHeight="1">
      <c r="A69" s="59" t="s">
        <v>60</v>
      </c>
      <c r="B69" s="92"/>
      <c r="C69" s="167"/>
      <c r="D69" s="60"/>
      <c r="E69" s="60"/>
      <c r="F69" s="82"/>
      <c r="G69" s="9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6"/>
      <c r="AQ69" s="27"/>
      <c r="AR69" s="27"/>
      <c r="AS69" s="27"/>
      <c r="AT69" s="27"/>
    </row>
    <row r="70" spans="1:46" s="36" customFormat="1" ht="15" customHeight="1">
      <c r="A70" s="70" t="s">
        <v>61</v>
      </c>
      <c r="B70" s="74" t="s">
        <v>125</v>
      </c>
      <c r="C70" s="166">
        <f aca="true" t="shared" si="6" ref="C70:C75">IF(B70="Да, содержится",2,0)</f>
        <v>2</v>
      </c>
      <c r="D70" s="74"/>
      <c r="E70" s="74">
        <f>'1.2'!R72</f>
        <v>103</v>
      </c>
      <c r="F70" s="75">
        <f>'1.2'!S72</f>
        <v>42732</v>
      </c>
      <c r="G70" s="91" t="s">
        <v>153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6"/>
      <c r="AQ70" s="27"/>
      <c r="AR70" s="27"/>
      <c r="AS70" s="27"/>
      <c r="AT70" s="27"/>
    </row>
    <row r="71" spans="1:46" s="37" customFormat="1" ht="15" customHeight="1">
      <c r="A71" s="70" t="s">
        <v>62</v>
      </c>
      <c r="B71" s="74" t="s">
        <v>369</v>
      </c>
      <c r="C71" s="166">
        <f t="shared" si="6"/>
        <v>0</v>
      </c>
      <c r="D71" s="72" t="s">
        <v>371</v>
      </c>
      <c r="E71" s="74" t="str">
        <f>'1.2'!R73</f>
        <v>131-ОЗ</v>
      </c>
      <c r="F71" s="75">
        <f>'1.2'!S73</f>
        <v>42723</v>
      </c>
      <c r="G71" s="91" t="s">
        <v>139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6"/>
      <c r="AQ71" s="27"/>
      <c r="AR71" s="27"/>
      <c r="AS71" s="27"/>
      <c r="AT71" s="27"/>
    </row>
    <row r="72" spans="1:46" s="37" customFormat="1" ht="15" customHeight="1">
      <c r="A72" s="70" t="s">
        <v>63</v>
      </c>
      <c r="B72" s="74" t="s">
        <v>369</v>
      </c>
      <c r="C72" s="166">
        <f t="shared" si="6"/>
        <v>0</v>
      </c>
      <c r="D72" s="72" t="s">
        <v>580</v>
      </c>
      <c r="E72" s="74">
        <f>'1.2'!R74</f>
        <v>104</v>
      </c>
      <c r="F72" s="75">
        <f>'1.2'!S74</f>
        <v>42713</v>
      </c>
      <c r="G72" s="91" t="s">
        <v>290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6"/>
      <c r="AQ72" s="27"/>
      <c r="AR72" s="27"/>
      <c r="AS72" s="27"/>
      <c r="AT72" s="27"/>
    </row>
    <row r="73" spans="1:46" s="36" customFormat="1" ht="15" customHeight="1">
      <c r="A73" s="70" t="s">
        <v>64</v>
      </c>
      <c r="B73" s="74" t="s">
        <v>125</v>
      </c>
      <c r="C73" s="166">
        <f t="shared" si="6"/>
        <v>2</v>
      </c>
      <c r="D73" s="74"/>
      <c r="E73" s="74" t="str">
        <f>'1.2'!R75</f>
        <v>470-ЗО</v>
      </c>
      <c r="F73" s="75">
        <f>'1.2'!S75</f>
        <v>42727</v>
      </c>
      <c r="G73" s="91" t="s">
        <v>156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6"/>
      <c r="AQ73" s="27"/>
      <c r="AR73" s="27"/>
      <c r="AS73" s="27"/>
      <c r="AT73" s="27"/>
    </row>
    <row r="74" spans="1:46" s="36" customFormat="1" ht="15" customHeight="1">
      <c r="A74" s="70" t="s">
        <v>65</v>
      </c>
      <c r="B74" s="74" t="s">
        <v>125</v>
      </c>
      <c r="C74" s="166">
        <f t="shared" si="6"/>
        <v>2</v>
      </c>
      <c r="D74" s="74"/>
      <c r="E74" s="74" t="str">
        <f>'1.2'!R76</f>
        <v>99-оз</v>
      </c>
      <c r="F74" s="75">
        <f>'1.2'!S76</f>
        <v>42691</v>
      </c>
      <c r="G74" s="91" t="s">
        <v>143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6"/>
      <c r="AQ74" s="27"/>
      <c r="AR74" s="27"/>
      <c r="AS74" s="27"/>
      <c r="AT74" s="27"/>
    </row>
    <row r="75" spans="1:46" s="36" customFormat="1" ht="15" customHeight="1">
      <c r="A75" s="71" t="s">
        <v>66</v>
      </c>
      <c r="B75" s="65" t="s">
        <v>125</v>
      </c>
      <c r="C75" s="170">
        <f t="shared" si="6"/>
        <v>2</v>
      </c>
      <c r="D75" s="65"/>
      <c r="E75" s="65" t="str">
        <f>'1.2'!R77</f>
        <v>90-ЗАО</v>
      </c>
      <c r="F75" s="66">
        <f>'1.2'!S77</f>
        <v>42699</v>
      </c>
      <c r="G75" s="96" t="s">
        <v>155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6"/>
      <c r="AQ75" s="27"/>
      <c r="AR75" s="27"/>
      <c r="AS75" s="27"/>
      <c r="AT75" s="27"/>
    </row>
    <row r="76" spans="1:46" s="25" customFormat="1" ht="15" customHeight="1">
      <c r="A76" s="59" t="s">
        <v>67</v>
      </c>
      <c r="B76" s="92"/>
      <c r="C76" s="167"/>
      <c r="D76" s="60"/>
      <c r="E76" s="60"/>
      <c r="F76" s="82"/>
      <c r="G76" s="93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6"/>
      <c r="AQ76" s="27"/>
      <c r="AR76" s="27"/>
      <c r="AS76" s="27"/>
      <c r="AT76" s="27"/>
    </row>
    <row r="77" spans="1:46" s="36" customFormat="1" ht="15" customHeight="1">
      <c r="A77" s="70" t="s">
        <v>68</v>
      </c>
      <c r="B77" s="74" t="s">
        <v>125</v>
      </c>
      <c r="C77" s="166">
        <f aca="true" t="shared" si="7" ref="C77:C88">IF(B77="Да, содержится",2,0)</f>
        <v>2</v>
      </c>
      <c r="D77" s="72" t="s">
        <v>581</v>
      </c>
      <c r="E77" s="74" t="str">
        <f>'1.2'!R79</f>
        <v>82-РЗ</v>
      </c>
      <c r="F77" s="75">
        <f>'1.2'!S79</f>
        <v>42718</v>
      </c>
      <c r="G77" s="91" t="s">
        <v>372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6"/>
      <c r="AQ77" s="27"/>
      <c r="AR77" s="27"/>
      <c r="AS77" s="27"/>
      <c r="AT77" s="27"/>
    </row>
    <row r="78" spans="1:46" s="36" customFormat="1" ht="15" customHeight="1">
      <c r="A78" s="70" t="s">
        <v>69</v>
      </c>
      <c r="B78" s="74" t="s">
        <v>125</v>
      </c>
      <c r="C78" s="166">
        <f t="shared" si="7"/>
        <v>2</v>
      </c>
      <c r="D78" s="74"/>
      <c r="E78" s="74" t="str">
        <f>'1.2'!R80</f>
        <v>2212-V</v>
      </c>
      <c r="F78" s="75">
        <f>'1.2'!S80</f>
        <v>42725</v>
      </c>
      <c r="G78" s="91" t="s">
        <v>147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6"/>
      <c r="AQ78" s="27"/>
      <c r="AR78" s="27"/>
      <c r="AS78" s="27"/>
      <c r="AT78" s="27"/>
    </row>
    <row r="79" spans="1:46" s="36" customFormat="1" ht="15" customHeight="1">
      <c r="A79" s="70" t="s">
        <v>70</v>
      </c>
      <c r="B79" s="74" t="s">
        <v>369</v>
      </c>
      <c r="C79" s="166">
        <f t="shared" si="7"/>
        <v>0</v>
      </c>
      <c r="D79" s="72" t="s">
        <v>373</v>
      </c>
      <c r="E79" s="74" t="str">
        <f>'1.2'!R81</f>
        <v>245-ЗРТ</v>
      </c>
      <c r="F79" s="75">
        <f>'1.2'!S81</f>
        <v>42734</v>
      </c>
      <c r="G79" s="91" t="s">
        <v>155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6"/>
      <c r="AQ79" s="27"/>
      <c r="AR79" s="27"/>
      <c r="AS79" s="27"/>
      <c r="AT79" s="27"/>
    </row>
    <row r="80" spans="1:46" s="36" customFormat="1" ht="15" customHeight="1">
      <c r="A80" s="70" t="s">
        <v>71</v>
      </c>
      <c r="B80" s="74" t="s">
        <v>125</v>
      </c>
      <c r="C80" s="166">
        <f t="shared" si="7"/>
        <v>2</v>
      </c>
      <c r="D80" s="74"/>
      <c r="E80" s="74" t="str">
        <f>'1.2'!R82</f>
        <v>114-ЗРХ</v>
      </c>
      <c r="F80" s="75">
        <f>'1.2'!S82</f>
        <v>42727</v>
      </c>
      <c r="G80" s="91" t="s">
        <v>153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6"/>
      <c r="AQ80" s="27"/>
      <c r="AR80" s="27"/>
      <c r="AS80" s="27"/>
      <c r="AT80" s="27"/>
    </row>
    <row r="81" spans="1:46" s="37" customFormat="1" ht="15" customHeight="1">
      <c r="A81" s="70" t="s">
        <v>72</v>
      </c>
      <c r="B81" s="74" t="s">
        <v>125</v>
      </c>
      <c r="C81" s="166">
        <f t="shared" si="7"/>
        <v>2</v>
      </c>
      <c r="D81" s="74"/>
      <c r="E81" s="74" t="str">
        <f>'1.2'!R83</f>
        <v>89-ЗС</v>
      </c>
      <c r="F81" s="75">
        <f>'1.2'!S83</f>
        <v>42723</v>
      </c>
      <c r="G81" s="91" t="s">
        <v>139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6"/>
      <c r="AQ81" s="27"/>
      <c r="AR81" s="27"/>
      <c r="AS81" s="27"/>
      <c r="AT81" s="27"/>
    </row>
    <row r="82" spans="1:46" s="36" customFormat="1" ht="15" customHeight="1">
      <c r="A82" s="70" t="s">
        <v>73</v>
      </c>
      <c r="B82" s="74" t="s">
        <v>125</v>
      </c>
      <c r="C82" s="166">
        <f t="shared" si="7"/>
        <v>2</v>
      </c>
      <c r="D82" s="74"/>
      <c r="E82" s="74" t="str">
        <f>'1.2'!R84</f>
        <v>1429-ЗЗК</v>
      </c>
      <c r="F82" s="75">
        <f>'1.2'!S84</f>
        <v>42727</v>
      </c>
      <c r="G82" s="91" t="s">
        <v>139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6"/>
      <c r="AQ82" s="27"/>
      <c r="AR82" s="27"/>
      <c r="AS82" s="27"/>
      <c r="AT82" s="27"/>
    </row>
    <row r="83" spans="1:46" s="37" customFormat="1" ht="15" customHeight="1">
      <c r="A83" s="70" t="s">
        <v>74</v>
      </c>
      <c r="B83" s="74" t="s">
        <v>125</v>
      </c>
      <c r="C83" s="166">
        <f t="shared" si="7"/>
        <v>2</v>
      </c>
      <c r="D83" s="74"/>
      <c r="E83" s="74" t="str">
        <f>'1.2'!R85</f>
        <v>2-195</v>
      </c>
      <c r="F83" s="75">
        <f>'1.2'!S85</f>
        <v>42724</v>
      </c>
      <c r="G83" s="91" t="s">
        <v>146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6"/>
      <c r="AQ83" s="27"/>
      <c r="AR83" s="27"/>
      <c r="AS83" s="27"/>
      <c r="AT83" s="27"/>
    </row>
    <row r="84" spans="1:46" s="38" customFormat="1" ht="15" customHeight="1">
      <c r="A84" s="70" t="s">
        <v>75</v>
      </c>
      <c r="B84" s="74" t="s">
        <v>125</v>
      </c>
      <c r="C84" s="166">
        <f t="shared" si="7"/>
        <v>2</v>
      </c>
      <c r="D84" s="74"/>
      <c r="E84" s="74" t="str">
        <f>'1.2'!R86</f>
        <v>121-ОЗ</v>
      </c>
      <c r="F84" s="75">
        <f>'1.2'!S86</f>
        <v>42725</v>
      </c>
      <c r="G84" s="91" t="s">
        <v>143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6"/>
      <c r="AQ84" s="27"/>
      <c r="AR84" s="27"/>
      <c r="AS84" s="27"/>
      <c r="AT84" s="27"/>
    </row>
    <row r="85" spans="1:46" s="36" customFormat="1" ht="15" customHeight="1">
      <c r="A85" s="70" t="s">
        <v>76</v>
      </c>
      <c r="B85" s="74" t="s">
        <v>125</v>
      </c>
      <c r="C85" s="166">
        <f t="shared" si="7"/>
        <v>2</v>
      </c>
      <c r="D85" s="74"/>
      <c r="E85" s="74" t="str">
        <f>'1.2'!R87</f>
        <v>91-ОЗ</v>
      </c>
      <c r="F85" s="75">
        <f>'1.2'!S87</f>
        <v>42724</v>
      </c>
      <c r="G85" s="91" t="s">
        <v>151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6"/>
      <c r="AQ85" s="27"/>
      <c r="AR85" s="27"/>
      <c r="AS85" s="27"/>
      <c r="AT85" s="27"/>
    </row>
    <row r="86" spans="1:46" s="37" customFormat="1" ht="15" customHeight="1">
      <c r="A86" s="70" t="s">
        <v>77</v>
      </c>
      <c r="B86" s="74" t="s">
        <v>125</v>
      </c>
      <c r="C86" s="166">
        <f t="shared" si="7"/>
        <v>2</v>
      </c>
      <c r="D86" s="74"/>
      <c r="E86" s="74" t="str">
        <f>'1.2'!R88</f>
        <v>128-ОЗ</v>
      </c>
      <c r="F86" s="75">
        <f>'1.2'!S88</f>
        <v>42732</v>
      </c>
      <c r="G86" s="91" t="s">
        <v>146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6"/>
      <c r="AQ86" s="27"/>
      <c r="AR86" s="27"/>
      <c r="AS86" s="27"/>
      <c r="AT86" s="27"/>
    </row>
    <row r="87" spans="1:46" s="36" customFormat="1" ht="15" customHeight="1">
      <c r="A87" s="70" t="s">
        <v>78</v>
      </c>
      <c r="B87" s="74" t="s">
        <v>125</v>
      </c>
      <c r="C87" s="166">
        <f t="shared" si="7"/>
        <v>2</v>
      </c>
      <c r="D87" s="74"/>
      <c r="E87" s="74" t="str">
        <f>'1.2'!R89</f>
        <v>1939-ОЗ</v>
      </c>
      <c r="F87" s="75">
        <f>'1.2'!S89</f>
        <v>42732</v>
      </c>
      <c r="G87" s="91" t="s">
        <v>138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6"/>
      <c r="AQ87" s="27"/>
      <c r="AR87" s="27"/>
      <c r="AS87" s="27"/>
      <c r="AT87" s="27"/>
    </row>
    <row r="88" spans="1:46" s="36" customFormat="1" ht="15" customHeight="1">
      <c r="A88" s="70" t="s">
        <v>79</v>
      </c>
      <c r="B88" s="74" t="s">
        <v>125</v>
      </c>
      <c r="C88" s="166">
        <f t="shared" si="7"/>
        <v>2</v>
      </c>
      <c r="D88" s="74"/>
      <c r="E88" s="74" t="str">
        <f>'1.2'!R90</f>
        <v>174-ОЗ</v>
      </c>
      <c r="F88" s="75">
        <f>'1.2'!S90</f>
        <v>42733</v>
      </c>
      <c r="G88" s="91" t="s">
        <v>139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6"/>
      <c r="AQ88" s="27"/>
      <c r="AR88" s="27"/>
      <c r="AS88" s="27"/>
      <c r="AT88" s="27"/>
    </row>
    <row r="89" spans="1:46" s="25" customFormat="1" ht="15" customHeight="1">
      <c r="A89" s="59" t="s">
        <v>80</v>
      </c>
      <c r="B89" s="92"/>
      <c r="C89" s="167"/>
      <c r="D89" s="60"/>
      <c r="E89" s="60"/>
      <c r="F89" s="82"/>
      <c r="G89" s="93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6"/>
      <c r="AQ89" s="27"/>
      <c r="AR89" s="27"/>
      <c r="AS89" s="27"/>
      <c r="AT89" s="27"/>
    </row>
    <row r="90" spans="1:46" s="36" customFormat="1" ht="15" customHeight="1">
      <c r="A90" s="70" t="s">
        <v>81</v>
      </c>
      <c r="B90" s="74" t="s">
        <v>369</v>
      </c>
      <c r="C90" s="166">
        <f aca="true" t="shared" si="8" ref="C90:C98">IF(B90="Да, содержится",2,0)</f>
        <v>0</v>
      </c>
      <c r="D90" s="72" t="s">
        <v>616</v>
      </c>
      <c r="E90" s="74" t="str">
        <f>'1.2'!R92</f>
        <v>1758-З N 1073-V</v>
      </c>
      <c r="F90" s="75">
        <f>'1.2'!S92</f>
        <v>42724</v>
      </c>
      <c r="G90" s="91" t="s">
        <v>238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6"/>
      <c r="AQ90" s="27"/>
      <c r="AR90" s="27"/>
      <c r="AS90" s="27"/>
      <c r="AT90" s="27"/>
    </row>
    <row r="91" spans="1:46" s="28" customFormat="1" ht="15" customHeight="1">
      <c r="A91" s="70" t="s">
        <v>82</v>
      </c>
      <c r="B91" s="74" t="s">
        <v>369</v>
      </c>
      <c r="C91" s="166">
        <f t="shared" si="8"/>
        <v>0</v>
      </c>
      <c r="D91" s="74"/>
      <c r="E91" s="74">
        <f>'1.2'!R93</f>
        <v>30</v>
      </c>
      <c r="F91" s="75">
        <f>'1.2'!S93</f>
        <v>42703</v>
      </c>
      <c r="G91" s="91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6"/>
      <c r="AQ91" s="27"/>
      <c r="AR91" s="27"/>
      <c r="AS91" s="27"/>
      <c r="AT91" s="27"/>
    </row>
    <row r="92" spans="1:46" s="37" customFormat="1" ht="15" customHeight="1">
      <c r="A92" s="70" t="s">
        <v>83</v>
      </c>
      <c r="B92" s="74" t="s">
        <v>125</v>
      </c>
      <c r="C92" s="166">
        <f t="shared" si="8"/>
        <v>2</v>
      </c>
      <c r="D92" s="74"/>
      <c r="E92" s="74" t="str">
        <f>'1.2'!R94</f>
        <v>52-КЗ</v>
      </c>
      <c r="F92" s="75">
        <f>'1.2'!S94</f>
        <v>42727</v>
      </c>
      <c r="G92" s="91" t="s">
        <v>147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6"/>
      <c r="AQ92" s="27"/>
      <c r="AR92" s="27"/>
      <c r="AS92" s="27"/>
      <c r="AT92" s="27"/>
    </row>
    <row r="93" spans="1:46" s="37" customFormat="1" ht="15" customHeight="1">
      <c r="A93" s="70" t="s">
        <v>84</v>
      </c>
      <c r="B93" s="74" t="s">
        <v>125</v>
      </c>
      <c r="C93" s="166">
        <f t="shared" si="8"/>
        <v>2</v>
      </c>
      <c r="D93" s="74"/>
      <c r="E93" s="74">
        <f>'1.2'!R95</f>
        <v>226</v>
      </c>
      <c r="F93" s="75">
        <f>'1.2'!S95</f>
        <v>42710</v>
      </c>
      <c r="G93" s="91" t="s">
        <v>138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6"/>
      <c r="AQ93" s="27"/>
      <c r="AR93" s="27"/>
      <c r="AS93" s="27"/>
      <c r="AT93" s="27"/>
    </row>
    <row r="94" spans="1:46" s="37" customFormat="1" ht="15" customHeight="1">
      <c r="A94" s="70" t="s">
        <v>85</v>
      </c>
      <c r="B94" s="74" t="s">
        <v>125</v>
      </c>
      <c r="C94" s="166">
        <f t="shared" si="8"/>
        <v>2</v>
      </c>
      <c r="D94" s="74"/>
      <c r="E94" s="74" t="str">
        <f>'1.2'!R96</f>
        <v> 27-ОЗ</v>
      </c>
      <c r="F94" s="75">
        <f>'1.2'!S96</f>
        <v>42724</v>
      </c>
      <c r="G94" s="91" t="s">
        <v>145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6"/>
      <c r="AQ94" s="27"/>
      <c r="AR94" s="27"/>
      <c r="AS94" s="27"/>
      <c r="AT94" s="27"/>
    </row>
    <row r="95" spans="1:46" s="36" customFormat="1" ht="15" customHeight="1">
      <c r="A95" s="70" t="s">
        <v>86</v>
      </c>
      <c r="B95" s="74" t="s">
        <v>369</v>
      </c>
      <c r="C95" s="166">
        <f t="shared" si="8"/>
        <v>0</v>
      </c>
      <c r="D95" s="72" t="s">
        <v>374</v>
      </c>
      <c r="E95" s="74" t="str">
        <f>'1.2'!R97</f>
        <v>2135-ОЗ</v>
      </c>
      <c r="F95" s="75">
        <f>'1.2'!S97</f>
        <v>42733</v>
      </c>
      <c r="G95" s="91" t="s">
        <v>256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6"/>
      <c r="AQ95" s="27"/>
      <c r="AR95" s="27"/>
      <c r="AS95" s="27"/>
      <c r="AT95" s="27"/>
    </row>
    <row r="96" spans="1:46" s="36" customFormat="1" ht="15" customHeight="1">
      <c r="A96" s="70" t="s">
        <v>87</v>
      </c>
      <c r="B96" s="74" t="s">
        <v>125</v>
      </c>
      <c r="C96" s="166">
        <f t="shared" si="8"/>
        <v>2</v>
      </c>
      <c r="D96" s="74"/>
      <c r="E96" s="74" t="str">
        <f>'1.2'!R98</f>
        <v>112-ЗО</v>
      </c>
      <c r="F96" s="75">
        <f>'1.2'!S98</f>
        <v>42723</v>
      </c>
      <c r="G96" s="91" t="s">
        <v>146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6"/>
      <c r="AQ96" s="27"/>
      <c r="AR96" s="27"/>
      <c r="AS96" s="27"/>
      <c r="AT96" s="27"/>
    </row>
    <row r="97" spans="1:46" s="36" customFormat="1" ht="15" customHeight="1">
      <c r="A97" s="70" t="s">
        <v>88</v>
      </c>
      <c r="B97" s="74" t="s">
        <v>125</v>
      </c>
      <c r="C97" s="166">
        <f t="shared" si="8"/>
        <v>2</v>
      </c>
      <c r="D97" s="74"/>
      <c r="E97" s="74" t="str">
        <f>'1.2'!R99</f>
        <v>58-ОЗ</v>
      </c>
      <c r="F97" s="75">
        <f>'1.2'!S99</f>
        <v>42726</v>
      </c>
      <c r="G97" s="91" t="s">
        <v>139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6"/>
      <c r="AQ97" s="27"/>
      <c r="AR97" s="27"/>
      <c r="AS97" s="27"/>
      <c r="AT97" s="27"/>
    </row>
    <row r="98" spans="1:46" s="36" customFormat="1" ht="15" customHeight="1">
      <c r="A98" s="70" t="s">
        <v>89</v>
      </c>
      <c r="B98" s="74" t="s">
        <v>125</v>
      </c>
      <c r="C98" s="166">
        <f t="shared" si="8"/>
        <v>2</v>
      </c>
      <c r="D98" s="74"/>
      <c r="E98" s="74" t="str">
        <f>'1.2'!R100</f>
        <v>133-ОЗ</v>
      </c>
      <c r="F98" s="75">
        <f>'1.2'!S100</f>
        <v>42723</v>
      </c>
      <c r="G98" s="91" t="s">
        <v>139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6"/>
      <c r="AQ98" s="27"/>
      <c r="AR98" s="27"/>
      <c r="AS98" s="27"/>
      <c r="AT98" s="27"/>
    </row>
    <row r="99" spans="2:46" ht="15">
      <c r="B99" s="3" t="s">
        <v>95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6"/>
      <c r="AQ99" s="27"/>
      <c r="AR99" s="27"/>
      <c r="AS99" s="27"/>
      <c r="AT99" s="27"/>
    </row>
    <row r="100" spans="1:46" ht="15">
      <c r="A100" s="4"/>
      <c r="B100" s="4"/>
      <c r="C100" s="6"/>
      <c r="D100" s="46"/>
      <c r="E100" s="46"/>
      <c r="F100" s="140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6"/>
      <c r="AQ100" s="27"/>
      <c r="AR100" s="27"/>
      <c r="AS100" s="27"/>
      <c r="AT100" s="27"/>
    </row>
    <row r="107" spans="1:6" ht="15">
      <c r="A107" s="4"/>
      <c r="B107" s="4"/>
      <c r="C107" s="6"/>
      <c r="D107" s="46"/>
      <c r="E107" s="46"/>
      <c r="F107" s="140"/>
    </row>
    <row r="111" spans="1:7" s="2" customFormat="1" ht="11.25">
      <c r="A111" s="4"/>
      <c r="B111" s="4"/>
      <c r="C111" s="6"/>
      <c r="D111" s="46"/>
      <c r="E111" s="46"/>
      <c r="F111" s="140"/>
      <c r="G111" s="44"/>
    </row>
    <row r="114" spans="1:7" s="2" customFormat="1" ht="11.25">
      <c r="A114" s="4"/>
      <c r="B114" s="4"/>
      <c r="C114" s="6"/>
      <c r="D114" s="46"/>
      <c r="E114" s="46"/>
      <c r="F114" s="140"/>
      <c r="G114" s="44"/>
    </row>
    <row r="118" spans="1:7" s="2" customFormat="1" ht="11.25">
      <c r="A118" s="4"/>
      <c r="B118" s="4"/>
      <c r="C118" s="6"/>
      <c r="D118" s="46"/>
      <c r="E118" s="46"/>
      <c r="F118" s="140"/>
      <c r="G118" s="44"/>
    </row>
    <row r="121" spans="1:7" s="2" customFormat="1" ht="11.25">
      <c r="A121" s="4"/>
      <c r="B121" s="4"/>
      <c r="C121" s="6"/>
      <c r="D121" s="46"/>
      <c r="E121" s="46"/>
      <c r="F121" s="140"/>
      <c r="G121" s="44"/>
    </row>
    <row r="125" spans="1:7" s="2" customFormat="1" ht="11.25">
      <c r="A125" s="4"/>
      <c r="B125" s="4"/>
      <c r="C125" s="6"/>
      <c r="D125" s="46"/>
      <c r="E125" s="46"/>
      <c r="F125" s="140"/>
      <c r="G125" s="44"/>
    </row>
  </sheetData>
  <sheetProtection/>
  <mergeCells count="8">
    <mergeCell ref="A1:G1"/>
    <mergeCell ref="A3:A5"/>
    <mergeCell ref="C4:C5"/>
    <mergeCell ref="D3:D5"/>
    <mergeCell ref="E3:G3"/>
    <mergeCell ref="E4:E5"/>
    <mergeCell ref="F4:F5"/>
    <mergeCell ref="G4:G5"/>
  </mergeCells>
  <dataValidations count="1">
    <dataValidation type="list" allowBlank="1" showInputMessage="1" showErrorMessage="1" sqref="B6:B98">
      <formula1>$B$4:$B$5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I67" sqref="I67"/>
    </sheetView>
  </sheetViews>
  <sheetFormatPr defaultColWidth="8.8515625" defaultRowHeight="15"/>
  <cols>
    <col min="1" max="1" width="33.421875" style="3" customWidth="1"/>
    <col min="2" max="2" width="38.57421875" style="3" customWidth="1"/>
    <col min="3" max="3" width="6.7109375" style="3" customWidth="1"/>
    <col min="4" max="4" width="6.57421875" style="3" customWidth="1"/>
    <col min="5" max="5" width="6.7109375" style="20" customWidth="1"/>
    <col min="6" max="6" width="15.421875" style="19" customWidth="1"/>
    <col min="7" max="7" width="17.00390625" style="3" customWidth="1"/>
    <col min="8" max="8" width="16.28125" style="3" customWidth="1"/>
    <col min="9" max="9" width="15.57421875" style="3" customWidth="1"/>
    <col min="10" max="10" width="11.8515625" style="3" customWidth="1"/>
    <col min="11" max="11" width="13.00390625" style="135" customWidth="1"/>
    <col min="12" max="12" width="19.140625" style="20" customWidth="1"/>
    <col min="13" max="13" width="22.140625" style="2" customWidth="1"/>
    <col min="14" max="16384" width="8.8515625" style="11" customWidth="1"/>
  </cols>
  <sheetData>
    <row r="1" spans="1:13" s="1" customFormat="1" ht="27" customHeight="1">
      <c r="A1" s="255" t="s">
        <v>390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1" customFormat="1" ht="15" customHeight="1">
      <c r="A2" s="256" t="s">
        <v>584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1" customFormat="1" ht="65.25" customHeight="1">
      <c r="A3" s="290" t="s">
        <v>101</v>
      </c>
      <c r="B3" s="128" t="s">
        <v>593</v>
      </c>
      <c r="C3" s="291" t="s">
        <v>137</v>
      </c>
      <c r="D3" s="292"/>
      <c r="E3" s="292"/>
      <c r="F3" s="290" t="s">
        <v>299</v>
      </c>
      <c r="G3" s="290" t="s">
        <v>261</v>
      </c>
      <c r="H3" s="290" t="s">
        <v>262</v>
      </c>
      <c r="I3" s="290" t="s">
        <v>166</v>
      </c>
      <c r="J3" s="296" t="s">
        <v>505</v>
      </c>
      <c r="K3" s="297"/>
      <c r="L3" s="297"/>
      <c r="M3" s="298"/>
    </row>
    <row r="4" spans="1:13" ht="15" customHeight="1">
      <c r="A4" s="290"/>
      <c r="B4" s="102" t="s">
        <v>127</v>
      </c>
      <c r="C4" s="293" t="s">
        <v>103</v>
      </c>
      <c r="D4" s="293" t="s">
        <v>300</v>
      </c>
      <c r="E4" s="294" t="s">
        <v>102</v>
      </c>
      <c r="F4" s="290"/>
      <c r="G4" s="290"/>
      <c r="H4" s="290"/>
      <c r="I4" s="290"/>
      <c r="J4" s="299" t="s">
        <v>365</v>
      </c>
      <c r="K4" s="299" t="s">
        <v>395</v>
      </c>
      <c r="L4" s="293" t="s">
        <v>506</v>
      </c>
      <c r="M4" s="293" t="s">
        <v>507</v>
      </c>
    </row>
    <row r="5" spans="1:13" ht="15" customHeight="1">
      <c r="A5" s="290"/>
      <c r="B5" s="102" t="s">
        <v>361</v>
      </c>
      <c r="C5" s="292"/>
      <c r="D5" s="292"/>
      <c r="E5" s="295"/>
      <c r="F5" s="290"/>
      <c r="G5" s="290"/>
      <c r="H5" s="290"/>
      <c r="I5" s="290"/>
      <c r="J5" s="300"/>
      <c r="K5" s="302"/>
      <c r="L5" s="292"/>
      <c r="M5" s="292"/>
    </row>
    <row r="6" spans="1:13" ht="15" customHeight="1">
      <c r="A6" s="290"/>
      <c r="B6" s="32" t="s">
        <v>362</v>
      </c>
      <c r="C6" s="292"/>
      <c r="D6" s="292"/>
      <c r="E6" s="295"/>
      <c r="F6" s="290"/>
      <c r="G6" s="290"/>
      <c r="H6" s="290"/>
      <c r="I6" s="290"/>
      <c r="J6" s="301"/>
      <c r="K6" s="303"/>
      <c r="L6" s="292"/>
      <c r="M6" s="292"/>
    </row>
    <row r="7" spans="1:13" ht="15" customHeight="1">
      <c r="A7" s="56" t="s">
        <v>0</v>
      </c>
      <c r="B7" s="103"/>
      <c r="C7" s="56"/>
      <c r="D7" s="56"/>
      <c r="E7" s="57"/>
      <c r="F7" s="104"/>
      <c r="G7" s="103"/>
      <c r="H7" s="56"/>
      <c r="I7" s="56"/>
      <c r="J7" s="56"/>
      <c r="K7" s="56"/>
      <c r="L7" s="57"/>
      <c r="M7" s="105"/>
    </row>
    <row r="8" spans="1:13" s="13" customFormat="1" ht="15" customHeight="1">
      <c r="A8" s="53" t="s">
        <v>1</v>
      </c>
      <c r="B8" s="106" t="str">
        <f>IF(H8="…","Расчет показателя невозможен",IF(H8&gt;75,"75% и более",IF(H8&lt;65,"Менее 65%","65% и более")))</f>
        <v>75% и более</v>
      </c>
      <c r="C8" s="106">
        <f>IF(B8="75% и более",2,(IF(B8="50% и более",1,0)))</f>
        <v>2</v>
      </c>
      <c r="D8" s="172"/>
      <c r="E8" s="173">
        <f>C8*(1-D8)</f>
        <v>2</v>
      </c>
      <c r="F8" s="113">
        <v>1615872</v>
      </c>
      <c r="G8" s="113">
        <v>1594332</v>
      </c>
      <c r="H8" s="113">
        <f aca="true" t="shared" si="0" ref="H8:H16">G8/F8*100</f>
        <v>98.66697362167301</v>
      </c>
      <c r="I8" s="174"/>
      <c r="J8" s="175">
        <f>'1.2'!R9</f>
        <v>127</v>
      </c>
      <c r="K8" s="171">
        <f>'1.2'!S9</f>
        <v>42727</v>
      </c>
      <c r="L8" s="115" t="s">
        <v>380</v>
      </c>
      <c r="M8" s="107" t="s">
        <v>302</v>
      </c>
    </row>
    <row r="9" spans="1:13" s="10" customFormat="1" ht="15" customHeight="1">
      <c r="A9" s="53" t="s">
        <v>2</v>
      </c>
      <c r="B9" s="106" t="s">
        <v>362</v>
      </c>
      <c r="C9" s="106">
        <f aca="true" t="shared" si="1" ref="C9:C54">IF(B9="75% и более",2,(IF(B9="50% и более",1,0)))</f>
        <v>0</v>
      </c>
      <c r="D9" s="172"/>
      <c r="E9" s="173">
        <f aca="true" t="shared" si="2" ref="E9:E25">C9*(1-D9)</f>
        <v>0</v>
      </c>
      <c r="F9" s="113">
        <v>1886893.99279</v>
      </c>
      <c r="G9" s="113">
        <v>25870.5</v>
      </c>
      <c r="H9" s="113">
        <f t="shared" si="0"/>
        <v>1.3710627146439398</v>
      </c>
      <c r="I9" s="174"/>
      <c r="J9" s="175" t="str">
        <f>'1.2'!R10</f>
        <v>111-З</v>
      </c>
      <c r="K9" s="171">
        <f>'1.2'!S10</f>
        <v>42725</v>
      </c>
      <c r="L9" s="115" t="s">
        <v>148</v>
      </c>
      <c r="M9" s="107" t="s">
        <v>303</v>
      </c>
    </row>
    <row r="10" spans="1:13" ht="15" customHeight="1">
      <c r="A10" s="53" t="s">
        <v>3</v>
      </c>
      <c r="B10" s="106" t="s">
        <v>362</v>
      </c>
      <c r="C10" s="106">
        <f t="shared" si="1"/>
        <v>0</v>
      </c>
      <c r="D10" s="172"/>
      <c r="E10" s="173">
        <f t="shared" si="2"/>
        <v>0</v>
      </c>
      <c r="F10" s="113">
        <v>3060259.2000000007</v>
      </c>
      <c r="G10" s="113">
        <v>1006841.9000000001</v>
      </c>
      <c r="H10" s="113">
        <f t="shared" si="0"/>
        <v>32.90054319581818</v>
      </c>
      <c r="I10" s="174"/>
      <c r="J10" s="175" t="str">
        <f>'1.2'!R11</f>
        <v>149-ОЗ</v>
      </c>
      <c r="K10" s="171">
        <f>'1.2'!S11</f>
        <v>42732</v>
      </c>
      <c r="L10" s="115" t="s">
        <v>149</v>
      </c>
      <c r="M10" s="107" t="s">
        <v>379</v>
      </c>
    </row>
    <row r="11" spans="1:13" ht="15" customHeight="1">
      <c r="A11" s="53" t="s">
        <v>4</v>
      </c>
      <c r="B11" s="106" t="s">
        <v>362</v>
      </c>
      <c r="C11" s="106">
        <f t="shared" si="1"/>
        <v>0</v>
      </c>
      <c r="D11" s="172"/>
      <c r="E11" s="173">
        <f t="shared" si="2"/>
        <v>0</v>
      </c>
      <c r="F11" s="113">
        <v>5129153.500000001</v>
      </c>
      <c r="G11" s="113">
        <v>1851763.6738099996</v>
      </c>
      <c r="H11" s="113">
        <f t="shared" si="0"/>
        <v>36.10271507393957</v>
      </c>
      <c r="I11" s="174"/>
      <c r="J11" s="175" t="str">
        <f>'1.2'!R12</f>
        <v>182-ОЗ</v>
      </c>
      <c r="K11" s="171">
        <f>'1.2'!S12</f>
        <v>42727</v>
      </c>
      <c r="L11" s="115" t="s">
        <v>380</v>
      </c>
      <c r="M11" s="107" t="s">
        <v>304</v>
      </c>
    </row>
    <row r="12" spans="1:13" s="10" customFormat="1" ht="15" customHeight="1">
      <c r="A12" s="53" t="s">
        <v>5</v>
      </c>
      <c r="B12" s="106" t="s">
        <v>362</v>
      </c>
      <c r="C12" s="106">
        <f t="shared" si="1"/>
        <v>0</v>
      </c>
      <c r="D12" s="172"/>
      <c r="E12" s="173">
        <f t="shared" si="2"/>
        <v>0</v>
      </c>
      <c r="F12" s="113">
        <v>606158.2406599999</v>
      </c>
      <c r="G12" s="113">
        <v>54363.221999999994</v>
      </c>
      <c r="H12" s="113">
        <f t="shared" si="0"/>
        <v>8.968486832878488</v>
      </c>
      <c r="I12" s="174"/>
      <c r="J12" s="175" t="str">
        <f>'1.2'!R13</f>
        <v>112-ОЗ</v>
      </c>
      <c r="K12" s="171">
        <f>'1.2'!S13</f>
        <v>42711</v>
      </c>
      <c r="L12" s="115" t="s">
        <v>149</v>
      </c>
      <c r="M12" s="107" t="s">
        <v>305</v>
      </c>
    </row>
    <row r="13" spans="1:13" s="12" customFormat="1" ht="15" customHeight="1">
      <c r="A13" s="53" t="s">
        <v>6</v>
      </c>
      <c r="B13" s="106" t="s">
        <v>127</v>
      </c>
      <c r="C13" s="106">
        <f t="shared" si="1"/>
        <v>2</v>
      </c>
      <c r="D13" s="172"/>
      <c r="E13" s="173">
        <f t="shared" si="2"/>
        <v>2</v>
      </c>
      <c r="F13" s="113">
        <v>2065861.9255499998</v>
      </c>
      <c r="G13" s="113">
        <f>1586031.3+58878.7</f>
        <v>1644910</v>
      </c>
      <c r="H13" s="113">
        <f t="shared" si="0"/>
        <v>79.62342398861296</v>
      </c>
      <c r="I13" s="174"/>
      <c r="J13" s="175" t="str">
        <f>'1.2'!R14</f>
        <v>146-ОЗ</v>
      </c>
      <c r="K13" s="171">
        <f>'1.2'!S14</f>
        <v>42719</v>
      </c>
      <c r="L13" s="115" t="s">
        <v>148</v>
      </c>
      <c r="M13" s="107" t="s">
        <v>306</v>
      </c>
    </row>
    <row r="14" spans="1:13" ht="15" customHeight="1">
      <c r="A14" s="53" t="s">
        <v>7</v>
      </c>
      <c r="B14" s="106" t="s">
        <v>361</v>
      </c>
      <c r="C14" s="106">
        <f t="shared" si="1"/>
        <v>1</v>
      </c>
      <c r="D14" s="172"/>
      <c r="E14" s="173">
        <f t="shared" si="2"/>
        <v>1</v>
      </c>
      <c r="F14" s="113">
        <v>583284.2</v>
      </c>
      <c r="G14" s="113">
        <v>407341.30000000005</v>
      </c>
      <c r="H14" s="113">
        <f t="shared" si="0"/>
        <v>69.83581931415253</v>
      </c>
      <c r="I14" s="174"/>
      <c r="J14" s="175" t="str">
        <f>'1.2'!R15</f>
        <v>176-6-ЗКО</v>
      </c>
      <c r="K14" s="171">
        <f>'1.2'!S15</f>
        <v>42724</v>
      </c>
      <c r="L14" s="115" t="s">
        <v>307</v>
      </c>
      <c r="M14" s="107" t="s">
        <v>308</v>
      </c>
    </row>
    <row r="15" spans="1:46" s="14" customFormat="1" ht="15" customHeight="1">
      <c r="A15" s="53" t="s">
        <v>8</v>
      </c>
      <c r="B15" s="106" t="s">
        <v>362</v>
      </c>
      <c r="C15" s="106">
        <f t="shared" si="1"/>
        <v>0</v>
      </c>
      <c r="D15" s="172">
        <v>0.5</v>
      </c>
      <c r="E15" s="173">
        <f t="shared" si="2"/>
        <v>0</v>
      </c>
      <c r="F15" s="113">
        <v>1832337.0259999998</v>
      </c>
      <c r="G15" s="113">
        <v>0</v>
      </c>
      <c r="H15" s="113">
        <f t="shared" si="0"/>
        <v>0</v>
      </c>
      <c r="I15" s="174" t="s">
        <v>586</v>
      </c>
      <c r="J15" s="175" t="str">
        <f>'1.2'!R16</f>
        <v>103-ЗКО</v>
      </c>
      <c r="K15" s="171">
        <f>'1.2'!S16</f>
        <v>42717</v>
      </c>
      <c r="L15" s="115" t="s">
        <v>167</v>
      </c>
      <c r="M15" s="107" t="s">
        <v>377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13" s="12" customFormat="1" ht="15" customHeight="1">
      <c r="A16" s="53" t="s">
        <v>9</v>
      </c>
      <c r="B16" s="106" t="s">
        <v>362</v>
      </c>
      <c r="C16" s="106">
        <f t="shared" si="1"/>
        <v>0</v>
      </c>
      <c r="D16" s="172"/>
      <c r="E16" s="173">
        <f t="shared" si="2"/>
        <v>0</v>
      </c>
      <c r="F16" s="113">
        <v>2003288.7449999999</v>
      </c>
      <c r="G16" s="113">
        <v>0</v>
      </c>
      <c r="H16" s="113">
        <f t="shared" si="0"/>
        <v>0</v>
      </c>
      <c r="I16" s="174"/>
      <c r="J16" s="175" t="str">
        <f>'1.2'!R17</f>
        <v>20-ОЗ</v>
      </c>
      <c r="K16" s="171">
        <f>'1.2'!S17</f>
        <v>42712</v>
      </c>
      <c r="L16" s="115" t="s">
        <v>309</v>
      </c>
      <c r="M16" s="107" t="s">
        <v>377</v>
      </c>
    </row>
    <row r="17" spans="1:46" s="41" customFormat="1" ht="15" customHeight="1">
      <c r="A17" s="53" t="s">
        <v>10</v>
      </c>
      <c r="B17" s="106" t="s">
        <v>362</v>
      </c>
      <c r="C17" s="106">
        <f t="shared" si="1"/>
        <v>0</v>
      </c>
      <c r="D17" s="172"/>
      <c r="E17" s="173">
        <f t="shared" si="2"/>
        <v>0</v>
      </c>
      <c r="F17" s="113">
        <v>24789463</v>
      </c>
      <c r="G17" s="113">
        <v>752184</v>
      </c>
      <c r="H17" s="113">
        <f aca="true" t="shared" si="3" ref="H17:H25">G17/F17*100</f>
        <v>3.0342892058613775</v>
      </c>
      <c r="I17" s="174"/>
      <c r="J17" s="175" t="str">
        <f>'1.2'!R18</f>
        <v>175/2016-ОЗ</v>
      </c>
      <c r="K17" s="171">
        <f>'1.2'!S18</f>
        <v>42730</v>
      </c>
      <c r="L17" s="115" t="s">
        <v>148</v>
      </c>
      <c r="M17" s="107" t="s">
        <v>376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ht="15" customHeight="1">
      <c r="A18" s="53" t="s">
        <v>11</v>
      </c>
      <c r="B18" s="106" t="s">
        <v>362</v>
      </c>
      <c r="C18" s="106">
        <f t="shared" si="1"/>
        <v>0</v>
      </c>
      <c r="D18" s="172"/>
      <c r="E18" s="173">
        <f t="shared" si="2"/>
        <v>0</v>
      </c>
      <c r="F18" s="113">
        <v>1105474.3000000003</v>
      </c>
      <c r="G18" s="113">
        <v>0</v>
      </c>
      <c r="H18" s="113">
        <f t="shared" si="3"/>
        <v>0</v>
      </c>
      <c r="I18" s="174"/>
      <c r="J18" s="175" t="str">
        <f>'1.2'!R19</f>
        <v>2054-ОЗ</v>
      </c>
      <c r="K18" s="171">
        <f>'1.2'!S19</f>
        <v>42710</v>
      </c>
      <c r="L18" s="115" t="s">
        <v>148</v>
      </c>
      <c r="M18" s="107" t="s">
        <v>377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10" customFormat="1" ht="15" customHeight="1">
      <c r="A19" s="53" t="s">
        <v>12</v>
      </c>
      <c r="B19" s="106" t="s">
        <v>362</v>
      </c>
      <c r="C19" s="106">
        <f t="shared" si="1"/>
        <v>0</v>
      </c>
      <c r="D19" s="172"/>
      <c r="E19" s="173">
        <f t="shared" si="2"/>
        <v>0</v>
      </c>
      <c r="F19" s="113">
        <v>2138997.91432</v>
      </c>
      <c r="G19" s="113">
        <v>0</v>
      </c>
      <c r="H19" s="113">
        <f t="shared" si="3"/>
        <v>0</v>
      </c>
      <c r="I19" s="174"/>
      <c r="J19" s="175" t="str">
        <f>'1.2'!R20</f>
        <v>104-ОЗ</v>
      </c>
      <c r="K19" s="171">
        <f>'1.2'!S20</f>
        <v>42731</v>
      </c>
      <c r="L19" s="115" t="s">
        <v>177</v>
      </c>
      <c r="M19" s="107" t="s">
        <v>377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s="10" customFormat="1" ht="15" customHeight="1">
      <c r="A20" s="53" t="s">
        <v>13</v>
      </c>
      <c r="B20" s="106" t="s">
        <v>362</v>
      </c>
      <c r="C20" s="106">
        <f t="shared" si="1"/>
        <v>0</v>
      </c>
      <c r="D20" s="172"/>
      <c r="E20" s="173">
        <f t="shared" si="2"/>
        <v>0</v>
      </c>
      <c r="F20" s="113">
        <v>1669666.8</v>
      </c>
      <c r="G20" s="113">
        <v>0</v>
      </c>
      <c r="H20" s="113">
        <f t="shared" si="3"/>
        <v>0</v>
      </c>
      <c r="I20" s="174"/>
      <c r="J20" s="175" t="str">
        <f>'1.2'!R21</f>
        <v>153-з</v>
      </c>
      <c r="K20" s="171">
        <f>'1.2'!S21</f>
        <v>42732</v>
      </c>
      <c r="L20" s="115" t="s">
        <v>378</v>
      </c>
      <c r="M20" s="107" t="s">
        <v>377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0" customFormat="1" ht="15" customHeight="1">
      <c r="A21" s="53" t="s">
        <v>14</v>
      </c>
      <c r="B21" s="106" t="s">
        <v>361</v>
      </c>
      <c r="C21" s="106">
        <f t="shared" si="1"/>
        <v>1</v>
      </c>
      <c r="D21" s="172"/>
      <c r="E21" s="173">
        <f t="shared" si="2"/>
        <v>1</v>
      </c>
      <c r="F21" s="113">
        <v>4819583.500000001</v>
      </c>
      <c r="G21" s="113">
        <v>2512453.2</v>
      </c>
      <c r="H21" s="113">
        <f t="shared" si="3"/>
        <v>52.13008966438697</v>
      </c>
      <c r="I21" s="174"/>
      <c r="J21" s="175" t="str">
        <f>'1.2'!R22</f>
        <v>39-З</v>
      </c>
      <c r="K21" s="171">
        <f>'1.2'!S22</f>
        <v>42727</v>
      </c>
      <c r="L21" s="115" t="s">
        <v>148</v>
      </c>
      <c r="M21" s="107" t="s">
        <v>310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13" s="12" customFormat="1" ht="15" customHeight="1">
      <c r="A22" s="53" t="s">
        <v>15</v>
      </c>
      <c r="B22" s="106" t="s">
        <v>362</v>
      </c>
      <c r="C22" s="106">
        <f t="shared" si="1"/>
        <v>0</v>
      </c>
      <c r="D22" s="172"/>
      <c r="E22" s="173">
        <f t="shared" si="2"/>
        <v>0</v>
      </c>
      <c r="F22" s="113">
        <v>3219525.6</v>
      </c>
      <c r="G22" s="113">
        <v>0</v>
      </c>
      <c r="H22" s="113">
        <f t="shared" si="3"/>
        <v>0</v>
      </c>
      <c r="I22" s="174"/>
      <c r="J22" s="175" t="str">
        <f>'1.2'!R23</f>
        <v>105-ЗО</v>
      </c>
      <c r="K22" s="171">
        <f>'1.2'!S23</f>
        <v>42733</v>
      </c>
      <c r="L22" s="115" t="s">
        <v>311</v>
      </c>
      <c r="M22" s="107" t="s">
        <v>377</v>
      </c>
    </row>
    <row r="23" spans="1:13" s="12" customFormat="1" ht="15" customHeight="1">
      <c r="A23" s="53" t="s">
        <v>16</v>
      </c>
      <c r="B23" s="106" t="s">
        <v>362</v>
      </c>
      <c r="C23" s="106">
        <f t="shared" si="1"/>
        <v>0</v>
      </c>
      <c r="D23" s="172"/>
      <c r="E23" s="173">
        <f t="shared" si="2"/>
        <v>0</v>
      </c>
      <c r="F23" s="113">
        <v>3667965.3</v>
      </c>
      <c r="G23" s="113">
        <v>230766.5</v>
      </c>
      <c r="H23" s="113">
        <f t="shared" si="3"/>
        <v>6.291403574619422</v>
      </c>
      <c r="I23" s="174"/>
      <c r="J23" s="175" t="str">
        <f>'1.2'!R24</f>
        <v>94-ЗТО</v>
      </c>
      <c r="K23" s="171">
        <f>'1.2'!S24</f>
        <v>42727</v>
      </c>
      <c r="L23" s="115" t="s">
        <v>171</v>
      </c>
      <c r="M23" s="107" t="s">
        <v>312</v>
      </c>
    </row>
    <row r="24" spans="1:13" s="10" customFormat="1" ht="15" customHeight="1">
      <c r="A24" s="53" t="s">
        <v>17</v>
      </c>
      <c r="B24" s="106" t="s">
        <v>127</v>
      </c>
      <c r="C24" s="106">
        <f t="shared" si="1"/>
        <v>2</v>
      </c>
      <c r="D24" s="172"/>
      <c r="E24" s="173">
        <f t="shared" si="2"/>
        <v>2</v>
      </c>
      <c r="F24" s="113">
        <v>2556324.2939999998</v>
      </c>
      <c r="G24" s="113">
        <v>2350494.363</v>
      </c>
      <c r="H24" s="113">
        <f t="shared" si="3"/>
        <v>91.94820737403671</v>
      </c>
      <c r="I24" s="174"/>
      <c r="J24" s="175" t="str">
        <f>'1.2'!R25</f>
        <v>100-з</v>
      </c>
      <c r="K24" s="171">
        <f>'1.2'!S25</f>
        <v>42730</v>
      </c>
      <c r="L24" s="115" t="s">
        <v>149</v>
      </c>
      <c r="M24" s="107" t="s">
        <v>147</v>
      </c>
    </row>
    <row r="25" spans="1:13" ht="15" customHeight="1">
      <c r="A25" s="53" t="s">
        <v>18</v>
      </c>
      <c r="B25" s="106" t="s">
        <v>127</v>
      </c>
      <c r="C25" s="106">
        <f t="shared" si="1"/>
        <v>2</v>
      </c>
      <c r="D25" s="172"/>
      <c r="E25" s="173">
        <f t="shared" si="2"/>
        <v>2</v>
      </c>
      <c r="F25" s="113">
        <v>2630174.5</v>
      </c>
      <c r="G25" s="113">
        <v>2150614</v>
      </c>
      <c r="H25" s="113">
        <f t="shared" si="3"/>
        <v>81.7669702143337</v>
      </c>
      <c r="I25" s="174"/>
      <c r="J25" s="175">
        <f>'1.2'!R26</f>
        <v>42</v>
      </c>
      <c r="K25" s="171">
        <f>'1.2'!S26</f>
        <v>42697</v>
      </c>
      <c r="L25" s="115" t="s">
        <v>148</v>
      </c>
      <c r="M25" s="107" t="s">
        <v>290</v>
      </c>
    </row>
    <row r="26" spans="1:13" ht="15" customHeight="1">
      <c r="A26" s="136" t="s">
        <v>19</v>
      </c>
      <c r="B26" s="108"/>
      <c r="C26" s="108"/>
      <c r="D26" s="108"/>
      <c r="E26" s="109"/>
      <c r="F26" s="57"/>
      <c r="G26" s="110"/>
      <c r="H26" s="57"/>
      <c r="I26" s="108"/>
      <c r="J26" s="116"/>
      <c r="K26" s="137"/>
      <c r="L26" s="111"/>
      <c r="M26" s="112"/>
    </row>
    <row r="27" spans="1:13" s="13" customFormat="1" ht="15" customHeight="1">
      <c r="A27" s="53" t="s">
        <v>20</v>
      </c>
      <c r="B27" s="106" t="s">
        <v>362</v>
      </c>
      <c r="C27" s="106">
        <f t="shared" si="1"/>
        <v>0</v>
      </c>
      <c r="D27" s="172"/>
      <c r="E27" s="173">
        <f aca="true" t="shared" si="4" ref="E27:E37">C27*(1-D27)</f>
        <v>0</v>
      </c>
      <c r="F27" s="113">
        <v>834416.8</v>
      </c>
      <c r="G27" s="113">
        <v>0</v>
      </c>
      <c r="H27" s="113">
        <f aca="true" t="shared" si="5" ref="H27:H37">G27/F27*100</f>
        <v>0</v>
      </c>
      <c r="I27" s="174"/>
      <c r="J27" s="175" t="str">
        <f>'1.2'!R28</f>
        <v>2083-ЗРК</v>
      </c>
      <c r="K27" s="171">
        <f>'1.2'!S28</f>
        <v>42725</v>
      </c>
      <c r="L27" s="115" t="s">
        <v>148</v>
      </c>
      <c r="M27" s="107" t="s">
        <v>377</v>
      </c>
    </row>
    <row r="28" spans="1:39" s="10" customFormat="1" ht="15" customHeight="1">
      <c r="A28" s="53" t="s">
        <v>21</v>
      </c>
      <c r="B28" s="106" t="s">
        <v>362</v>
      </c>
      <c r="C28" s="106">
        <f t="shared" si="1"/>
        <v>0</v>
      </c>
      <c r="D28" s="172"/>
      <c r="E28" s="173">
        <f t="shared" si="4"/>
        <v>0</v>
      </c>
      <c r="F28" s="113">
        <v>1878748.9</v>
      </c>
      <c r="G28" s="113">
        <v>363038.8</v>
      </c>
      <c r="H28" s="113">
        <f t="shared" si="5"/>
        <v>19.323433802143544</v>
      </c>
      <c r="I28" s="174"/>
      <c r="J28" s="175" t="str">
        <f>'1.2'!R29</f>
        <v>142-РЗ</v>
      </c>
      <c r="K28" s="171">
        <f>'1.2'!S29</f>
        <v>42724</v>
      </c>
      <c r="L28" s="115" t="s">
        <v>149</v>
      </c>
      <c r="M28" s="107" t="s">
        <v>313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9" customFormat="1" ht="15" customHeight="1">
      <c r="A29" s="53" t="s">
        <v>22</v>
      </c>
      <c r="B29" s="106" t="s">
        <v>127</v>
      </c>
      <c r="C29" s="106">
        <f t="shared" si="1"/>
        <v>2</v>
      </c>
      <c r="D29" s="172"/>
      <c r="E29" s="173">
        <f t="shared" si="4"/>
        <v>2</v>
      </c>
      <c r="F29" s="113">
        <v>2815404</v>
      </c>
      <c r="G29" s="113">
        <v>2249021.1999999997</v>
      </c>
      <c r="H29" s="113">
        <f t="shared" si="5"/>
        <v>79.8827166545192</v>
      </c>
      <c r="I29" s="174"/>
      <c r="J29" s="175" t="str">
        <f>'1.2'!R30</f>
        <v>503-31-ОЗ</v>
      </c>
      <c r="K29" s="171">
        <f>'1.2'!S30</f>
        <v>42727</v>
      </c>
      <c r="L29" s="115" t="s">
        <v>148</v>
      </c>
      <c r="M29" s="107" t="s">
        <v>314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5" customHeight="1">
      <c r="A30" s="53" t="s">
        <v>23</v>
      </c>
      <c r="B30" s="106" t="s">
        <v>361</v>
      </c>
      <c r="C30" s="106">
        <f t="shared" si="1"/>
        <v>1</v>
      </c>
      <c r="D30" s="172"/>
      <c r="E30" s="173">
        <f t="shared" si="4"/>
        <v>1</v>
      </c>
      <c r="F30" s="113">
        <v>2183955.3</v>
      </c>
      <c r="G30" s="113">
        <v>1497714.8000000003</v>
      </c>
      <c r="H30" s="113">
        <f t="shared" si="5"/>
        <v>68.57808857168462</v>
      </c>
      <c r="I30" s="174"/>
      <c r="J30" s="175" t="str">
        <f>'1.2'!R31</f>
        <v>4071-ОЗ</v>
      </c>
      <c r="K30" s="171">
        <f>'1.2'!S31</f>
        <v>42723</v>
      </c>
      <c r="L30" s="115" t="s">
        <v>174</v>
      </c>
      <c r="M30" s="176" t="s">
        <v>147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13" ht="15" customHeight="1">
      <c r="A31" s="53" t="s">
        <v>24</v>
      </c>
      <c r="B31" s="106" t="s">
        <v>361</v>
      </c>
      <c r="C31" s="106">
        <f t="shared" si="1"/>
        <v>1</v>
      </c>
      <c r="D31" s="172"/>
      <c r="E31" s="173">
        <f t="shared" si="4"/>
        <v>1</v>
      </c>
      <c r="F31" s="113">
        <v>1386900.41</v>
      </c>
      <c r="G31" s="113">
        <v>803985.21</v>
      </c>
      <c r="H31" s="113">
        <f t="shared" si="5"/>
        <v>57.96993094839449</v>
      </c>
      <c r="I31" s="174"/>
      <c r="J31" s="175">
        <f>'1.2'!R32</f>
        <v>25</v>
      </c>
      <c r="K31" s="171">
        <f>'1.2'!S32</f>
        <v>42723</v>
      </c>
      <c r="L31" s="115" t="s">
        <v>149</v>
      </c>
      <c r="M31" s="107" t="s">
        <v>256</v>
      </c>
    </row>
    <row r="32" spans="1:13" ht="15" customHeight="1">
      <c r="A32" s="53" t="s">
        <v>25</v>
      </c>
      <c r="B32" s="106" t="s">
        <v>362</v>
      </c>
      <c r="C32" s="106">
        <f t="shared" si="1"/>
        <v>0</v>
      </c>
      <c r="D32" s="172"/>
      <c r="E32" s="173">
        <f t="shared" si="4"/>
        <v>0</v>
      </c>
      <c r="F32" s="113">
        <v>9567590</v>
      </c>
      <c r="G32" s="113">
        <v>2149885.4000000004</v>
      </c>
      <c r="H32" s="113">
        <f t="shared" si="5"/>
        <v>22.47050093074641</v>
      </c>
      <c r="I32" s="174"/>
      <c r="J32" s="175" t="str">
        <f>'1.2'!R33</f>
        <v>90-оз</v>
      </c>
      <c r="K32" s="171">
        <f>'1.2'!S33</f>
        <v>42713</v>
      </c>
      <c r="L32" s="115" t="s">
        <v>148</v>
      </c>
      <c r="M32" s="107" t="s">
        <v>315</v>
      </c>
    </row>
    <row r="33" spans="1:13" s="10" customFormat="1" ht="15" customHeight="1">
      <c r="A33" s="53" t="s">
        <v>26</v>
      </c>
      <c r="B33" s="106" t="s">
        <v>127</v>
      </c>
      <c r="C33" s="106">
        <f t="shared" si="1"/>
        <v>2</v>
      </c>
      <c r="D33" s="172"/>
      <c r="E33" s="173">
        <f t="shared" si="4"/>
        <v>2</v>
      </c>
      <c r="F33" s="113">
        <v>2203850.3739100005</v>
      </c>
      <c r="G33" s="113">
        <v>2089564.41291</v>
      </c>
      <c r="H33" s="113">
        <f t="shared" si="5"/>
        <v>94.81425951811609</v>
      </c>
      <c r="I33" s="174"/>
      <c r="J33" s="175" t="str">
        <f>'1.2'!R34</f>
        <v>2083-01-ЗМО</v>
      </c>
      <c r="K33" s="171">
        <f>'1.2'!S34</f>
        <v>42727</v>
      </c>
      <c r="L33" s="115" t="s">
        <v>149</v>
      </c>
      <c r="M33" s="107" t="s">
        <v>316</v>
      </c>
    </row>
    <row r="34" spans="1:13" ht="15" customHeight="1">
      <c r="A34" s="53" t="s">
        <v>27</v>
      </c>
      <c r="B34" s="106" t="s">
        <v>361</v>
      </c>
      <c r="C34" s="106">
        <f t="shared" si="1"/>
        <v>1</v>
      </c>
      <c r="D34" s="172"/>
      <c r="E34" s="173">
        <f t="shared" si="4"/>
        <v>1</v>
      </c>
      <c r="F34" s="113">
        <v>1759370.1</v>
      </c>
      <c r="G34" s="113">
        <v>1224387.30429</v>
      </c>
      <c r="H34" s="113">
        <f t="shared" si="5"/>
        <v>69.59236742115827</v>
      </c>
      <c r="I34" s="174"/>
      <c r="J34" s="175" t="str">
        <f>'1.2'!R35</f>
        <v>61-ОЗ</v>
      </c>
      <c r="K34" s="171">
        <f>'1.2'!S35</f>
        <v>42732</v>
      </c>
      <c r="L34" s="115" t="s">
        <v>148</v>
      </c>
      <c r="M34" s="107" t="s">
        <v>317</v>
      </c>
    </row>
    <row r="35" spans="1:13" ht="15" customHeight="1">
      <c r="A35" s="53" t="s">
        <v>28</v>
      </c>
      <c r="B35" s="106" t="s">
        <v>127</v>
      </c>
      <c r="C35" s="106">
        <f t="shared" si="1"/>
        <v>2</v>
      </c>
      <c r="D35" s="172"/>
      <c r="E35" s="173">
        <f t="shared" si="4"/>
        <v>2</v>
      </c>
      <c r="F35" s="113">
        <v>1363916</v>
      </c>
      <c r="G35" s="113">
        <v>1279884</v>
      </c>
      <c r="H35" s="113">
        <f t="shared" si="5"/>
        <v>93.83891676613516</v>
      </c>
      <c r="I35" s="174"/>
      <c r="J35" s="175" t="str">
        <f>'1.2'!R36</f>
        <v>1730-ОЗ</v>
      </c>
      <c r="K35" s="171">
        <f>'1.2'!S36</f>
        <v>42733</v>
      </c>
      <c r="L35" s="115" t="s">
        <v>318</v>
      </c>
      <c r="M35" s="107" t="s">
        <v>319</v>
      </c>
    </row>
    <row r="36" spans="1:13" ht="15" customHeight="1">
      <c r="A36" s="53" t="s">
        <v>29</v>
      </c>
      <c r="B36" s="106" t="s">
        <v>127</v>
      </c>
      <c r="C36" s="106">
        <f t="shared" si="1"/>
        <v>2</v>
      </c>
      <c r="D36" s="172"/>
      <c r="E36" s="173">
        <f t="shared" si="4"/>
        <v>2</v>
      </c>
      <c r="F36" s="113">
        <v>216993.7</v>
      </c>
      <c r="G36" s="113">
        <v>216993.7</v>
      </c>
      <c r="H36" s="113">
        <f t="shared" si="5"/>
        <v>100</v>
      </c>
      <c r="I36" s="174"/>
      <c r="J36" s="175" t="str">
        <f>'1.2'!R37</f>
        <v>699-113</v>
      </c>
      <c r="K36" s="171">
        <f>'1.2'!S37</f>
        <v>42717</v>
      </c>
      <c r="L36" s="115" t="s">
        <v>172</v>
      </c>
      <c r="M36" s="107" t="s">
        <v>320</v>
      </c>
    </row>
    <row r="37" spans="1:13" ht="15" customHeight="1">
      <c r="A37" s="53" t="s">
        <v>30</v>
      </c>
      <c r="B37" s="106" t="s">
        <v>127</v>
      </c>
      <c r="C37" s="106">
        <f t="shared" si="1"/>
        <v>2</v>
      </c>
      <c r="D37" s="172"/>
      <c r="E37" s="173">
        <f t="shared" si="4"/>
        <v>2</v>
      </c>
      <c r="F37" s="113">
        <v>58619</v>
      </c>
      <c r="G37" s="113">
        <v>58619.2</v>
      </c>
      <c r="H37" s="113">
        <f t="shared" si="5"/>
        <v>100.00034118630478</v>
      </c>
      <c r="I37" s="174"/>
      <c r="J37" s="175" t="str">
        <f>'1.2'!R38</f>
        <v>294-ОЗ</v>
      </c>
      <c r="K37" s="171">
        <f>'1.2'!S38</f>
        <v>42730</v>
      </c>
      <c r="L37" s="115" t="s">
        <v>321</v>
      </c>
      <c r="M37" s="107" t="s">
        <v>139</v>
      </c>
    </row>
    <row r="38" spans="1:13" ht="15" customHeight="1">
      <c r="A38" s="136" t="s">
        <v>31</v>
      </c>
      <c r="B38" s="108"/>
      <c r="C38" s="108"/>
      <c r="D38" s="108"/>
      <c r="E38" s="109"/>
      <c r="F38" s="57"/>
      <c r="G38" s="110"/>
      <c r="H38" s="57"/>
      <c r="I38" s="108"/>
      <c r="J38" s="116"/>
      <c r="K38" s="137"/>
      <c r="L38" s="111"/>
      <c r="M38" s="112"/>
    </row>
    <row r="39" spans="1:13" s="13" customFormat="1" ht="15" customHeight="1">
      <c r="A39" s="53" t="s">
        <v>32</v>
      </c>
      <c r="B39" s="106" t="s">
        <v>127</v>
      </c>
      <c r="C39" s="106">
        <f t="shared" si="1"/>
        <v>2</v>
      </c>
      <c r="D39" s="172"/>
      <c r="E39" s="173">
        <f aca="true" t="shared" si="6" ref="E39:E45">C39*(1-D39)</f>
        <v>2</v>
      </c>
      <c r="F39" s="113">
        <v>338725.5</v>
      </c>
      <c r="G39" s="113">
        <v>338725.5</v>
      </c>
      <c r="H39" s="113">
        <f aca="true" t="shared" si="7" ref="H39:H45">G39/F39*100</f>
        <v>100</v>
      </c>
      <c r="I39" s="174"/>
      <c r="J39" s="175">
        <f>'1.2'!R40</f>
        <v>15</v>
      </c>
      <c r="K39" s="171">
        <f>'1.2'!S40</f>
        <v>42720</v>
      </c>
      <c r="L39" s="115" t="s">
        <v>322</v>
      </c>
      <c r="M39" s="107" t="s">
        <v>294</v>
      </c>
    </row>
    <row r="40" spans="1:13" s="12" customFormat="1" ht="15" customHeight="1">
      <c r="A40" s="53" t="s">
        <v>33</v>
      </c>
      <c r="B40" s="106" t="s">
        <v>361</v>
      </c>
      <c r="C40" s="106">
        <f t="shared" si="1"/>
        <v>1</v>
      </c>
      <c r="D40" s="172"/>
      <c r="E40" s="173">
        <f t="shared" si="6"/>
        <v>1</v>
      </c>
      <c r="F40" s="113">
        <v>197531.7</v>
      </c>
      <c r="G40" s="113">
        <v>115432</v>
      </c>
      <c r="H40" s="113">
        <f t="shared" si="7"/>
        <v>58.43720273758591</v>
      </c>
      <c r="I40" s="174"/>
      <c r="J40" s="175" t="str">
        <f>'1.2'!R41</f>
        <v>212-V-З</v>
      </c>
      <c r="K40" s="171">
        <f>'1.2'!S41</f>
        <v>42720</v>
      </c>
      <c r="L40" s="115" t="s">
        <v>148</v>
      </c>
      <c r="M40" s="107" t="s">
        <v>323</v>
      </c>
    </row>
    <row r="41" spans="1:13" s="12" customFormat="1" ht="15" customHeight="1">
      <c r="A41" s="53" t="s">
        <v>99</v>
      </c>
      <c r="B41" s="106" t="s">
        <v>362</v>
      </c>
      <c r="C41" s="106">
        <f t="shared" si="1"/>
        <v>0</v>
      </c>
      <c r="D41" s="172"/>
      <c r="E41" s="173">
        <f t="shared" si="6"/>
        <v>0</v>
      </c>
      <c r="F41" s="113">
        <v>8250883.124000001</v>
      </c>
      <c r="G41" s="113">
        <v>0</v>
      </c>
      <c r="H41" s="113">
        <f t="shared" si="7"/>
        <v>0</v>
      </c>
      <c r="I41" s="174"/>
      <c r="J41" s="175" t="str">
        <f>'1.2'!R42</f>
        <v>326-ЗРК/2016</v>
      </c>
      <c r="K41" s="171">
        <f>'1.2'!S42</f>
        <v>42732</v>
      </c>
      <c r="L41" s="115" t="s">
        <v>149</v>
      </c>
      <c r="M41" s="107" t="s">
        <v>377</v>
      </c>
    </row>
    <row r="42" spans="1:13" s="12" customFormat="1" ht="15" customHeight="1">
      <c r="A42" s="53" t="s">
        <v>34</v>
      </c>
      <c r="B42" s="106" t="s">
        <v>362</v>
      </c>
      <c r="C42" s="106">
        <f t="shared" si="1"/>
        <v>0</v>
      </c>
      <c r="D42" s="172"/>
      <c r="E42" s="173">
        <f t="shared" si="6"/>
        <v>0</v>
      </c>
      <c r="F42" s="113">
        <v>8314077.4</v>
      </c>
      <c r="G42" s="113">
        <v>2341600.1</v>
      </c>
      <c r="H42" s="113">
        <f t="shared" si="7"/>
        <v>28.164280741480706</v>
      </c>
      <c r="I42" s="174"/>
      <c r="J42" s="175" t="str">
        <f>'1.2'!R43</f>
        <v>2-195</v>
      </c>
      <c r="K42" s="171">
        <f>'1.2'!S43</f>
        <v>42723</v>
      </c>
      <c r="L42" s="115" t="s">
        <v>149</v>
      </c>
      <c r="M42" s="107" t="s">
        <v>152</v>
      </c>
    </row>
    <row r="43" spans="1:13" ht="15" customHeight="1">
      <c r="A43" s="53" t="s">
        <v>35</v>
      </c>
      <c r="B43" s="106" t="s">
        <v>127</v>
      </c>
      <c r="C43" s="106">
        <f t="shared" si="1"/>
        <v>2</v>
      </c>
      <c r="D43" s="172"/>
      <c r="E43" s="173">
        <f t="shared" si="6"/>
        <v>2</v>
      </c>
      <c r="F43" s="113">
        <v>483156</v>
      </c>
      <c r="G43" s="113">
        <v>483156</v>
      </c>
      <c r="H43" s="113">
        <f t="shared" si="7"/>
        <v>100</v>
      </c>
      <c r="I43" s="174"/>
      <c r="J43" s="175" t="str">
        <f>'1.2'!R44</f>
        <v>86/2016-ОЗ</v>
      </c>
      <c r="K43" s="171">
        <f>'1.2'!S44</f>
        <v>42730</v>
      </c>
      <c r="L43" s="115" t="s">
        <v>178</v>
      </c>
      <c r="M43" s="107" t="s">
        <v>145</v>
      </c>
    </row>
    <row r="44" spans="1:13" s="10" customFormat="1" ht="15" customHeight="1">
      <c r="A44" s="53" t="s">
        <v>36</v>
      </c>
      <c r="B44" s="106" t="s">
        <v>361</v>
      </c>
      <c r="C44" s="106">
        <f t="shared" si="1"/>
        <v>1</v>
      </c>
      <c r="D44" s="172"/>
      <c r="E44" s="173">
        <f t="shared" si="6"/>
        <v>1</v>
      </c>
      <c r="F44" s="113">
        <v>4045691.4</v>
      </c>
      <c r="G44" s="113">
        <v>2451819</v>
      </c>
      <c r="H44" s="113">
        <f t="shared" si="7"/>
        <v>60.60321358173785</v>
      </c>
      <c r="I44" s="174"/>
      <c r="J44" s="175" t="str">
        <f>'1.2'!R45</f>
        <v>126-ОД</v>
      </c>
      <c r="K44" s="171">
        <f>'1.2'!S45</f>
        <v>42710</v>
      </c>
      <c r="L44" s="115" t="s">
        <v>324</v>
      </c>
      <c r="M44" s="107" t="s">
        <v>325</v>
      </c>
    </row>
    <row r="45" spans="1:13" s="55" customFormat="1" ht="15" customHeight="1">
      <c r="A45" s="53" t="s">
        <v>37</v>
      </c>
      <c r="B45" s="106" t="s">
        <v>362</v>
      </c>
      <c r="C45" s="106">
        <f t="shared" si="1"/>
        <v>0</v>
      </c>
      <c r="D45" s="172"/>
      <c r="E45" s="173">
        <f t="shared" si="6"/>
        <v>0</v>
      </c>
      <c r="F45" s="113">
        <v>14213257.2</v>
      </c>
      <c r="G45" s="113">
        <v>0</v>
      </c>
      <c r="H45" s="113">
        <f t="shared" si="7"/>
        <v>0</v>
      </c>
      <c r="I45" s="174" t="s">
        <v>382</v>
      </c>
      <c r="J45" s="175" t="str">
        <f>'1.2'!R46</f>
        <v>836-ЗС</v>
      </c>
      <c r="K45" s="171">
        <f>'1.2'!S46</f>
        <v>42730</v>
      </c>
      <c r="L45" s="115" t="s">
        <v>326</v>
      </c>
      <c r="M45" s="114" t="s">
        <v>327</v>
      </c>
    </row>
    <row r="46" spans="1:13" s="12" customFormat="1" ht="15" customHeight="1">
      <c r="A46" s="53" t="s">
        <v>100</v>
      </c>
      <c r="B46" s="106" t="s">
        <v>589</v>
      </c>
      <c r="C46" s="106" t="s">
        <v>375</v>
      </c>
      <c r="D46" s="172"/>
      <c r="E46" s="173" t="s">
        <v>375</v>
      </c>
      <c r="F46" s="113"/>
      <c r="G46" s="113"/>
      <c r="H46" s="113"/>
      <c r="I46" s="174" t="s">
        <v>383</v>
      </c>
      <c r="J46" s="175" t="str">
        <f>'1.2'!R47</f>
        <v>309-ЗС</v>
      </c>
      <c r="K46" s="171">
        <f>'1.2'!S47</f>
        <v>42732</v>
      </c>
      <c r="L46" s="177"/>
      <c r="M46" s="114"/>
    </row>
    <row r="47" spans="1:13" s="12" customFormat="1" ht="15" customHeight="1">
      <c r="A47" s="136" t="s">
        <v>38</v>
      </c>
      <c r="B47" s="108"/>
      <c r="C47" s="108"/>
      <c r="D47" s="108"/>
      <c r="E47" s="109"/>
      <c r="F47" s="57"/>
      <c r="G47" s="110"/>
      <c r="H47" s="57"/>
      <c r="I47" s="108"/>
      <c r="J47" s="116"/>
      <c r="K47" s="137"/>
      <c r="L47" s="111"/>
      <c r="M47" s="112"/>
    </row>
    <row r="48" spans="1:13" s="13" customFormat="1" ht="15" customHeight="1">
      <c r="A48" s="53" t="s">
        <v>39</v>
      </c>
      <c r="B48" s="106" t="s">
        <v>127</v>
      </c>
      <c r="C48" s="106">
        <f t="shared" si="1"/>
        <v>2</v>
      </c>
      <c r="D48" s="172"/>
      <c r="E48" s="173">
        <f aca="true" t="shared" si="8" ref="E48:E54">C48*(1-D48)</f>
        <v>2</v>
      </c>
      <c r="F48" s="113">
        <v>3126803.7</v>
      </c>
      <c r="G48" s="113">
        <v>2665289.96</v>
      </c>
      <c r="H48" s="113">
        <f aca="true" t="shared" si="9" ref="H48:H54">G48/F48*100</f>
        <v>85.24007950994812</v>
      </c>
      <c r="I48" s="174"/>
      <c r="J48" s="175" t="str">
        <f>'1.2'!R49</f>
        <v> 74</v>
      </c>
      <c r="K48" s="171">
        <f>'1.2'!S49</f>
        <v>42730</v>
      </c>
      <c r="L48" s="115" t="s">
        <v>309</v>
      </c>
      <c r="M48" s="107" t="s">
        <v>328</v>
      </c>
    </row>
    <row r="49" spans="1:13" s="12" customFormat="1" ht="15" customHeight="1">
      <c r="A49" s="53" t="s">
        <v>40</v>
      </c>
      <c r="B49" s="106" t="s">
        <v>362</v>
      </c>
      <c r="C49" s="106">
        <f t="shared" si="1"/>
        <v>0</v>
      </c>
      <c r="D49" s="172"/>
      <c r="E49" s="173">
        <f t="shared" si="8"/>
        <v>0</v>
      </c>
      <c r="F49" s="113">
        <v>47894.200000000004</v>
      </c>
      <c r="G49" s="113">
        <v>0</v>
      </c>
      <c r="H49" s="113">
        <f t="shared" si="9"/>
        <v>0</v>
      </c>
      <c r="I49" s="174"/>
      <c r="J49" s="175" t="str">
        <f>'1.2'!R50</f>
        <v>57-РЗ</v>
      </c>
      <c r="K49" s="171">
        <f>'1.2'!S50</f>
        <v>42732</v>
      </c>
      <c r="L49" s="115" t="s">
        <v>309</v>
      </c>
      <c r="M49" s="107" t="s">
        <v>377</v>
      </c>
    </row>
    <row r="50" spans="1:13" s="12" customFormat="1" ht="15" customHeight="1">
      <c r="A50" s="53" t="s">
        <v>41</v>
      </c>
      <c r="B50" s="106" t="s">
        <v>362</v>
      </c>
      <c r="C50" s="106">
        <f t="shared" si="1"/>
        <v>0</v>
      </c>
      <c r="D50" s="172"/>
      <c r="E50" s="173">
        <f t="shared" si="8"/>
        <v>0</v>
      </c>
      <c r="F50" s="113">
        <v>232481.90000000002</v>
      </c>
      <c r="G50" s="113">
        <v>467.6</v>
      </c>
      <c r="H50" s="113">
        <f t="shared" si="9"/>
        <v>0.20113393773880892</v>
      </c>
      <c r="I50" s="174"/>
      <c r="J50" s="175" t="str">
        <f>'1.2'!R51</f>
        <v>63-РЗ</v>
      </c>
      <c r="K50" s="171">
        <f>'1.2'!S51</f>
        <v>42732</v>
      </c>
      <c r="L50" s="115" t="s">
        <v>149</v>
      </c>
      <c r="M50" s="107" t="s">
        <v>329</v>
      </c>
    </row>
    <row r="51" spans="1:13" s="13" customFormat="1" ht="15" customHeight="1">
      <c r="A51" s="53" t="s">
        <v>42</v>
      </c>
      <c r="B51" s="106" t="s">
        <v>362</v>
      </c>
      <c r="C51" s="106">
        <f t="shared" si="1"/>
        <v>0</v>
      </c>
      <c r="D51" s="172">
        <v>0.5</v>
      </c>
      <c r="E51" s="173">
        <f t="shared" si="8"/>
        <v>0</v>
      </c>
      <c r="F51" s="113">
        <v>850087.2</v>
      </c>
      <c r="G51" s="113">
        <v>294089.4</v>
      </c>
      <c r="H51" s="113">
        <f t="shared" si="9"/>
        <v>34.59520388026076</v>
      </c>
      <c r="I51" s="174" t="s">
        <v>585</v>
      </c>
      <c r="J51" s="175" t="str">
        <f>'1.2'!R52</f>
        <v>92-РЗ</v>
      </c>
      <c r="K51" s="171">
        <f>'1.2'!S52</f>
        <v>42727</v>
      </c>
      <c r="L51" s="115" t="s">
        <v>167</v>
      </c>
      <c r="M51" s="107" t="s">
        <v>330</v>
      </c>
    </row>
    <row r="52" spans="1:13" ht="15" customHeight="1">
      <c r="A52" s="53" t="s">
        <v>92</v>
      </c>
      <c r="B52" s="106" t="s">
        <v>362</v>
      </c>
      <c r="C52" s="106">
        <f t="shared" si="1"/>
        <v>0</v>
      </c>
      <c r="D52" s="172"/>
      <c r="E52" s="173">
        <f t="shared" si="8"/>
        <v>0</v>
      </c>
      <c r="F52" s="113">
        <v>366822.4</v>
      </c>
      <c r="G52" s="113">
        <v>31995</v>
      </c>
      <c r="H52" s="113">
        <f t="shared" si="9"/>
        <v>8.72220453276572</v>
      </c>
      <c r="I52" s="174"/>
      <c r="J52" s="175" t="str">
        <f>'1.2'!R53</f>
        <v>77-РЗ</v>
      </c>
      <c r="K52" s="171">
        <f>'1.2'!S53</f>
        <v>42734</v>
      </c>
      <c r="L52" s="115" t="s">
        <v>148</v>
      </c>
      <c r="M52" s="107" t="s">
        <v>331</v>
      </c>
    </row>
    <row r="53" spans="1:13" s="12" customFormat="1" ht="15" customHeight="1">
      <c r="A53" s="53" t="s">
        <v>43</v>
      </c>
      <c r="B53" s="106" t="s">
        <v>362</v>
      </c>
      <c r="C53" s="106">
        <f t="shared" si="1"/>
        <v>0</v>
      </c>
      <c r="D53" s="172"/>
      <c r="E53" s="173">
        <f t="shared" si="8"/>
        <v>0</v>
      </c>
      <c r="F53" s="113">
        <v>0</v>
      </c>
      <c r="G53" s="113"/>
      <c r="H53" s="113">
        <v>0</v>
      </c>
      <c r="I53" s="174" t="s">
        <v>384</v>
      </c>
      <c r="J53" s="175" t="str">
        <f>'1.2'!R54</f>
        <v>3-РЗ</v>
      </c>
      <c r="K53" s="171">
        <f>'1.2'!S54</f>
        <v>42758</v>
      </c>
      <c r="L53" s="115"/>
      <c r="M53" s="115"/>
    </row>
    <row r="54" spans="1:13" ht="15" customHeight="1">
      <c r="A54" s="53" t="s">
        <v>44</v>
      </c>
      <c r="B54" s="106" t="s">
        <v>361</v>
      </c>
      <c r="C54" s="106">
        <f t="shared" si="1"/>
        <v>1</v>
      </c>
      <c r="D54" s="172"/>
      <c r="E54" s="173">
        <f t="shared" si="8"/>
        <v>1</v>
      </c>
      <c r="F54" s="113">
        <v>5919640.09</v>
      </c>
      <c r="G54" s="113">
        <f>2975949.43+393000</f>
        <v>3368949.43</v>
      </c>
      <c r="H54" s="113">
        <f t="shared" si="9"/>
        <v>56.91138952334517</v>
      </c>
      <c r="I54" s="174"/>
      <c r="J54" s="175" t="str">
        <f>'1.2'!R55</f>
        <v>121-кз</v>
      </c>
      <c r="K54" s="171">
        <f>'1.2'!S55</f>
        <v>42712</v>
      </c>
      <c r="L54" s="115" t="s">
        <v>619</v>
      </c>
      <c r="M54" s="107" t="s">
        <v>620</v>
      </c>
    </row>
    <row r="55" spans="1:46" ht="15" customHeight="1">
      <c r="A55" s="136" t="s">
        <v>45</v>
      </c>
      <c r="B55" s="108"/>
      <c r="C55" s="108"/>
      <c r="D55" s="108"/>
      <c r="E55" s="109"/>
      <c r="F55" s="57"/>
      <c r="G55" s="110"/>
      <c r="H55" s="57"/>
      <c r="I55" s="108"/>
      <c r="J55" s="116"/>
      <c r="K55" s="137"/>
      <c r="L55" s="111"/>
      <c r="M55" s="112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7"/>
      <c r="AR55" s="40"/>
      <c r="AS55" s="40"/>
      <c r="AT55" s="40"/>
    </row>
    <row r="56" spans="1:46" s="9" customFormat="1" ht="15" customHeight="1">
      <c r="A56" s="49" t="s">
        <v>46</v>
      </c>
      <c r="B56" s="106" t="s">
        <v>361</v>
      </c>
      <c r="C56" s="106">
        <f aca="true" t="shared" si="10" ref="C56:C99">IF(B56="75% и более",2,(IF(B56="50% и более",1,0)))</f>
        <v>1</v>
      </c>
      <c r="D56" s="172"/>
      <c r="E56" s="173">
        <f aca="true" t="shared" si="11" ref="E56:E69">C56*(1-D56)</f>
        <v>1</v>
      </c>
      <c r="F56" s="113">
        <v>9576127.3</v>
      </c>
      <c r="G56" s="113">
        <v>6580153.5</v>
      </c>
      <c r="H56" s="113">
        <f aca="true" t="shared" si="12" ref="H56:H69">G56/F56*100</f>
        <v>68.71413979636631</v>
      </c>
      <c r="I56" s="174"/>
      <c r="J56" s="175" t="str">
        <f>'1.2'!R57</f>
        <v>427-З</v>
      </c>
      <c r="K56" s="171">
        <f>'1.2'!S57</f>
        <v>42706</v>
      </c>
      <c r="L56" s="115" t="s">
        <v>168</v>
      </c>
      <c r="M56" s="107" t="s">
        <v>264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7"/>
      <c r="AR56" s="40"/>
      <c r="AS56" s="40"/>
      <c r="AT56" s="40"/>
    </row>
    <row r="57" spans="1:46" s="41" customFormat="1" ht="15" customHeight="1">
      <c r="A57" s="49" t="s">
        <v>47</v>
      </c>
      <c r="B57" s="106" t="s">
        <v>127</v>
      </c>
      <c r="C57" s="106">
        <f t="shared" si="10"/>
        <v>2</v>
      </c>
      <c r="D57" s="172"/>
      <c r="E57" s="173">
        <f t="shared" si="11"/>
        <v>2</v>
      </c>
      <c r="F57" s="113">
        <v>622499.3999999999</v>
      </c>
      <c r="G57" s="113">
        <v>620475.30559</v>
      </c>
      <c r="H57" s="113">
        <f t="shared" si="12"/>
        <v>99.67484395808255</v>
      </c>
      <c r="I57" s="174"/>
      <c r="J57" s="175" t="str">
        <f>'1.2'!R58</f>
        <v>50-З</v>
      </c>
      <c r="K57" s="171">
        <f>'1.2'!S58</f>
        <v>42724</v>
      </c>
      <c r="L57" s="115" t="s">
        <v>167</v>
      </c>
      <c r="M57" s="107" t="s">
        <v>298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7"/>
      <c r="AR57" s="40"/>
      <c r="AS57" s="40"/>
      <c r="AT57" s="40"/>
    </row>
    <row r="58" spans="1:46" s="41" customFormat="1" ht="15" customHeight="1">
      <c r="A58" s="49" t="s">
        <v>48</v>
      </c>
      <c r="B58" s="106" t="s">
        <v>362</v>
      </c>
      <c r="C58" s="106">
        <f t="shared" si="10"/>
        <v>0</v>
      </c>
      <c r="D58" s="172"/>
      <c r="E58" s="173">
        <f t="shared" si="11"/>
        <v>0</v>
      </c>
      <c r="F58" s="113">
        <v>2173714.2</v>
      </c>
      <c r="G58" s="113">
        <v>446398.2</v>
      </c>
      <c r="H58" s="113">
        <f t="shared" si="12"/>
        <v>20.536195604739575</v>
      </c>
      <c r="I58" s="174"/>
      <c r="J58" s="175" t="str">
        <f>'1.2'!R59</f>
        <v>94-З</v>
      </c>
      <c r="K58" s="171">
        <f>'1.2'!S59</f>
        <v>42730</v>
      </c>
      <c r="L58" s="115" t="s">
        <v>265</v>
      </c>
      <c r="M58" s="107" t="s">
        <v>266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7"/>
      <c r="AR58" s="40"/>
      <c r="AS58" s="40"/>
      <c r="AT58" s="40"/>
    </row>
    <row r="59" spans="1:46" s="55" customFormat="1" ht="15" customHeight="1">
      <c r="A59" s="49" t="s">
        <v>49</v>
      </c>
      <c r="B59" s="106" t="s">
        <v>362</v>
      </c>
      <c r="C59" s="106">
        <f t="shared" si="10"/>
        <v>0</v>
      </c>
      <c r="D59" s="172"/>
      <c r="E59" s="173">
        <f t="shared" si="11"/>
        <v>0</v>
      </c>
      <c r="F59" s="113">
        <v>21446483.200000003</v>
      </c>
      <c r="G59" s="113">
        <v>9666556.9</v>
      </c>
      <c r="H59" s="113">
        <f t="shared" si="12"/>
        <v>45.072923191434946</v>
      </c>
      <c r="I59" s="174"/>
      <c r="J59" s="175" t="str">
        <f>'1.2'!R60</f>
        <v>93-ЗРТ</v>
      </c>
      <c r="K59" s="171">
        <f>'1.2'!S60</f>
        <v>42702</v>
      </c>
      <c r="L59" s="115" t="s">
        <v>167</v>
      </c>
      <c r="M59" s="107" t="s">
        <v>160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4"/>
      <c r="AR59" s="13"/>
      <c r="AS59" s="13"/>
      <c r="AT59" s="13"/>
    </row>
    <row r="60" spans="1:46" s="41" customFormat="1" ht="15" customHeight="1">
      <c r="A60" s="49" t="s">
        <v>50</v>
      </c>
      <c r="B60" s="106" t="s">
        <v>362</v>
      </c>
      <c r="C60" s="106">
        <f t="shared" si="10"/>
        <v>0</v>
      </c>
      <c r="D60" s="172"/>
      <c r="E60" s="173">
        <f t="shared" si="11"/>
        <v>0</v>
      </c>
      <c r="F60" s="113">
        <v>3451188.1999999997</v>
      </c>
      <c r="G60" s="113">
        <v>97100</v>
      </c>
      <c r="H60" s="113">
        <f t="shared" si="12"/>
        <v>2.813523759730055</v>
      </c>
      <c r="I60" s="174"/>
      <c r="J60" s="175" t="str">
        <f>'1.2'!R61</f>
        <v>95-РЗ</v>
      </c>
      <c r="K60" s="171">
        <f>'1.2'!S61</f>
        <v>42730</v>
      </c>
      <c r="L60" s="115" t="s">
        <v>265</v>
      </c>
      <c r="M60" s="107" t="s">
        <v>267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7"/>
      <c r="AR60" s="40"/>
      <c r="AS60" s="40"/>
      <c r="AT60" s="40"/>
    </row>
    <row r="61" spans="1:46" s="9" customFormat="1" ht="15" customHeight="1">
      <c r="A61" s="49" t="s">
        <v>51</v>
      </c>
      <c r="B61" s="106" t="s">
        <v>362</v>
      </c>
      <c r="C61" s="106">
        <f t="shared" si="10"/>
        <v>0</v>
      </c>
      <c r="D61" s="172"/>
      <c r="E61" s="173">
        <f t="shared" si="11"/>
        <v>0</v>
      </c>
      <c r="F61" s="113">
        <v>2037378</v>
      </c>
      <c r="G61" s="113">
        <v>744714.4</v>
      </c>
      <c r="H61" s="113">
        <f t="shared" si="12"/>
        <v>36.55258867034002</v>
      </c>
      <c r="I61" s="174"/>
      <c r="J61" s="175">
        <f>'1.2'!R62</f>
        <v>92</v>
      </c>
      <c r="K61" s="171">
        <f>'1.2'!S62</f>
        <v>42711</v>
      </c>
      <c r="L61" s="115" t="s">
        <v>265</v>
      </c>
      <c r="M61" s="107" t="s">
        <v>268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7"/>
      <c r="AR61" s="40"/>
      <c r="AS61" s="40"/>
      <c r="AT61" s="40"/>
    </row>
    <row r="62" spans="1:46" s="41" customFormat="1" ht="15">
      <c r="A62" s="49" t="s">
        <v>52</v>
      </c>
      <c r="B62" s="106" t="s">
        <v>362</v>
      </c>
      <c r="C62" s="106">
        <f t="shared" si="10"/>
        <v>0</v>
      </c>
      <c r="D62" s="172"/>
      <c r="E62" s="173">
        <f t="shared" si="11"/>
        <v>0</v>
      </c>
      <c r="F62" s="178">
        <v>5472651.7</v>
      </c>
      <c r="G62" s="113">
        <v>2346046</v>
      </c>
      <c r="H62" s="113">
        <f t="shared" si="12"/>
        <v>42.868542136529534</v>
      </c>
      <c r="I62" s="174"/>
      <c r="J62" s="175" t="str">
        <f>'1.2'!R63</f>
        <v>34-ПК</v>
      </c>
      <c r="K62" s="171">
        <f>'1.2'!S63</f>
        <v>42733</v>
      </c>
      <c r="L62" s="177" t="s">
        <v>173</v>
      </c>
      <c r="M62" s="107" t="s">
        <v>269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7"/>
      <c r="AR62" s="40"/>
      <c r="AS62" s="40"/>
      <c r="AT62" s="40"/>
    </row>
    <row r="63" spans="1:46" s="41" customFormat="1" ht="15">
      <c r="A63" s="49" t="s">
        <v>53</v>
      </c>
      <c r="B63" s="106" t="s">
        <v>361</v>
      </c>
      <c r="C63" s="106">
        <f t="shared" si="10"/>
        <v>1</v>
      </c>
      <c r="D63" s="172">
        <v>0.5</v>
      </c>
      <c r="E63" s="173">
        <f t="shared" si="11"/>
        <v>0.5</v>
      </c>
      <c r="F63" s="178">
        <v>4553273.7</v>
      </c>
      <c r="G63" s="113">
        <v>2888857.3</v>
      </c>
      <c r="H63" s="113">
        <f t="shared" si="12"/>
        <v>63.445720383556115</v>
      </c>
      <c r="I63" s="174" t="s">
        <v>587</v>
      </c>
      <c r="J63" s="175" t="str">
        <f>'1.2'!R64</f>
        <v>21-ЗО</v>
      </c>
      <c r="K63" s="171">
        <f>'1.2'!S64</f>
        <v>42704</v>
      </c>
      <c r="L63" s="115" t="s">
        <v>391</v>
      </c>
      <c r="M63" s="107" t="s">
        <v>392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7"/>
      <c r="AR63" s="40"/>
      <c r="AS63" s="40"/>
      <c r="AT63" s="40"/>
    </row>
    <row r="64" spans="1:46" s="41" customFormat="1" ht="15">
      <c r="A64" s="49" t="s">
        <v>54</v>
      </c>
      <c r="B64" s="106" t="s">
        <v>127</v>
      </c>
      <c r="C64" s="106">
        <f t="shared" si="10"/>
        <v>2</v>
      </c>
      <c r="D64" s="172"/>
      <c r="E64" s="173">
        <f t="shared" si="11"/>
        <v>2</v>
      </c>
      <c r="F64" s="178">
        <v>6729542.7</v>
      </c>
      <c r="G64" s="113">
        <v>5370858.3</v>
      </c>
      <c r="H64" s="113">
        <f t="shared" si="12"/>
        <v>79.81015262745862</v>
      </c>
      <c r="I64" s="174"/>
      <c r="J64" s="175" t="str">
        <f>'1.2'!R65</f>
        <v>178-З</v>
      </c>
      <c r="K64" s="171">
        <f>'1.2'!S65</f>
        <v>42727</v>
      </c>
      <c r="L64" s="177" t="s">
        <v>271</v>
      </c>
      <c r="M64" s="107" t="s">
        <v>270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7"/>
      <c r="AR64" s="40"/>
      <c r="AS64" s="40"/>
      <c r="AT64" s="40"/>
    </row>
    <row r="65" spans="1:46" s="41" customFormat="1" ht="15">
      <c r="A65" s="49" t="s">
        <v>55</v>
      </c>
      <c r="B65" s="106" t="s">
        <v>127</v>
      </c>
      <c r="C65" s="106">
        <f t="shared" si="10"/>
        <v>2</v>
      </c>
      <c r="D65" s="172"/>
      <c r="E65" s="173">
        <f t="shared" si="11"/>
        <v>2</v>
      </c>
      <c r="F65" s="178">
        <v>2752876.2</v>
      </c>
      <c r="G65" s="113">
        <v>2545232.9999999995</v>
      </c>
      <c r="H65" s="113">
        <f t="shared" si="12"/>
        <v>92.45722709942422</v>
      </c>
      <c r="I65" s="174"/>
      <c r="J65" s="175" t="str">
        <f>'1.2'!R66</f>
        <v>204/41-VI-ОЗ</v>
      </c>
      <c r="K65" s="171">
        <f>'1.2'!S66</f>
        <v>42725</v>
      </c>
      <c r="L65" s="115" t="s">
        <v>153</v>
      </c>
      <c r="M65" s="107" t="s">
        <v>139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7"/>
      <c r="AR65" s="40"/>
      <c r="AS65" s="40"/>
      <c r="AT65" s="40"/>
    </row>
    <row r="66" spans="1:46" s="41" customFormat="1" ht="15" customHeight="1">
      <c r="A66" s="49" t="s">
        <v>56</v>
      </c>
      <c r="B66" s="106" t="s">
        <v>362</v>
      </c>
      <c r="C66" s="106">
        <f t="shared" si="10"/>
        <v>0</v>
      </c>
      <c r="D66" s="172"/>
      <c r="E66" s="173">
        <f t="shared" si="11"/>
        <v>0</v>
      </c>
      <c r="F66" s="113">
        <v>1958342.6999999997</v>
      </c>
      <c r="G66" s="113">
        <v>0</v>
      </c>
      <c r="H66" s="113">
        <f t="shared" si="12"/>
        <v>0</v>
      </c>
      <c r="I66" s="174"/>
      <c r="J66" s="175" t="str">
        <f>'1.2'!R67</f>
        <v>2991-ЗПО</v>
      </c>
      <c r="K66" s="171">
        <f>'1.2'!S67</f>
        <v>42726</v>
      </c>
      <c r="L66" s="115" t="s">
        <v>265</v>
      </c>
      <c r="M66" s="107" t="s">
        <v>377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7"/>
      <c r="AR66" s="40"/>
      <c r="AS66" s="40"/>
      <c r="AT66" s="40"/>
    </row>
    <row r="67" spans="1:43" s="13" customFormat="1" ht="15" customHeight="1">
      <c r="A67" s="49" t="s">
        <v>57</v>
      </c>
      <c r="B67" s="106" t="s">
        <v>362</v>
      </c>
      <c r="C67" s="106">
        <f t="shared" si="10"/>
        <v>0</v>
      </c>
      <c r="D67" s="172"/>
      <c r="E67" s="173">
        <f t="shared" si="11"/>
        <v>0</v>
      </c>
      <c r="F67" s="113" t="s">
        <v>263</v>
      </c>
      <c r="G67" s="113">
        <v>2782561</v>
      </c>
      <c r="H67" s="113" t="s">
        <v>263</v>
      </c>
      <c r="I67" s="174" t="s">
        <v>385</v>
      </c>
      <c r="J67" s="175" t="str">
        <f>'1.2'!R68</f>
        <v>137-ГД</v>
      </c>
      <c r="K67" s="171">
        <f>'1.2'!S68</f>
        <v>42719</v>
      </c>
      <c r="L67" s="115" t="s">
        <v>176</v>
      </c>
      <c r="M67" s="107" t="s">
        <v>155</v>
      </c>
      <c r="AQ67" s="54"/>
    </row>
    <row r="68" spans="1:46" s="41" customFormat="1" ht="15" customHeight="1">
      <c r="A68" s="49" t="s">
        <v>58</v>
      </c>
      <c r="B68" s="106" t="s">
        <v>362</v>
      </c>
      <c r="C68" s="106">
        <f t="shared" si="10"/>
        <v>0</v>
      </c>
      <c r="D68" s="172"/>
      <c r="E68" s="173">
        <f t="shared" si="11"/>
        <v>0</v>
      </c>
      <c r="F68" s="113">
        <v>1615937.4000000001</v>
      </c>
      <c r="G68" s="113">
        <v>4860</v>
      </c>
      <c r="H68" s="113">
        <f t="shared" si="12"/>
        <v>0.3007542247614295</v>
      </c>
      <c r="I68" s="174"/>
      <c r="J68" s="175" t="str">
        <f>'1.2'!R69</f>
        <v>164-ЗСО</v>
      </c>
      <c r="K68" s="171">
        <f>'1.2'!S69</f>
        <v>42716</v>
      </c>
      <c r="L68" s="115" t="s">
        <v>265</v>
      </c>
      <c r="M68" s="107" t="s">
        <v>393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7"/>
      <c r="AR68" s="40"/>
      <c r="AS68" s="40"/>
      <c r="AT68" s="40"/>
    </row>
    <row r="69" spans="1:46" s="41" customFormat="1" ht="15" customHeight="1">
      <c r="A69" s="49" t="s">
        <v>59</v>
      </c>
      <c r="B69" s="106" t="s">
        <v>361</v>
      </c>
      <c r="C69" s="106">
        <f t="shared" si="10"/>
        <v>1</v>
      </c>
      <c r="D69" s="172"/>
      <c r="E69" s="173">
        <f t="shared" si="11"/>
        <v>1</v>
      </c>
      <c r="F69" s="113">
        <v>1761932.2840000002</v>
      </c>
      <c r="G69" s="113">
        <v>940302.5839999999</v>
      </c>
      <c r="H69" s="113">
        <f t="shared" si="12"/>
        <v>53.36769139988128</v>
      </c>
      <c r="I69" s="174"/>
      <c r="J69" s="175" t="str">
        <f>'1.2'!R70</f>
        <v>173-ЗО</v>
      </c>
      <c r="K69" s="171">
        <f>'1.2'!S70</f>
        <v>42692</v>
      </c>
      <c r="L69" s="115" t="s">
        <v>149</v>
      </c>
      <c r="M69" s="114" t="s">
        <v>272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7"/>
      <c r="AR69" s="40"/>
      <c r="AS69" s="40"/>
      <c r="AT69" s="40"/>
    </row>
    <row r="70" spans="1:46" ht="15" customHeight="1">
      <c r="A70" s="56" t="s">
        <v>60</v>
      </c>
      <c r="B70" s="108"/>
      <c r="C70" s="108"/>
      <c r="D70" s="108"/>
      <c r="E70" s="108"/>
      <c r="F70" s="108"/>
      <c r="G70" s="108"/>
      <c r="H70" s="57"/>
      <c r="I70" s="108"/>
      <c r="J70" s="116"/>
      <c r="K70" s="137"/>
      <c r="L70" s="111"/>
      <c r="M70" s="112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7"/>
      <c r="AR70" s="40"/>
      <c r="AS70" s="40"/>
      <c r="AT70" s="40"/>
    </row>
    <row r="71" spans="1:46" s="9" customFormat="1" ht="15" customHeight="1">
      <c r="A71" s="49" t="s">
        <v>61</v>
      </c>
      <c r="B71" s="106" t="s">
        <v>362</v>
      </c>
      <c r="C71" s="106">
        <f t="shared" si="10"/>
        <v>0</v>
      </c>
      <c r="D71" s="172"/>
      <c r="E71" s="173">
        <f aca="true" t="shared" si="13" ref="E71:E76">C71*(1-D71)</f>
        <v>0</v>
      </c>
      <c r="F71" s="113">
        <v>2488025.4</v>
      </c>
      <c r="G71" s="113">
        <v>894709.9</v>
      </c>
      <c r="H71" s="113">
        <f aca="true" t="shared" si="14" ref="H71:H76">G71/F71*100</f>
        <v>35.960641720136785</v>
      </c>
      <c r="I71" s="174"/>
      <c r="J71" s="175">
        <f>'1.2'!R72</f>
        <v>103</v>
      </c>
      <c r="K71" s="171">
        <f>'1.2'!S72</f>
        <v>42732</v>
      </c>
      <c r="L71" s="115" t="s">
        <v>265</v>
      </c>
      <c r="M71" s="107" t="s">
        <v>144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7"/>
      <c r="AR71" s="40"/>
      <c r="AS71" s="40"/>
      <c r="AT71" s="40"/>
    </row>
    <row r="72" spans="1:46" s="41" customFormat="1" ht="15" customHeight="1">
      <c r="A72" s="49" t="s">
        <v>62</v>
      </c>
      <c r="B72" s="106" t="s">
        <v>361</v>
      </c>
      <c r="C72" s="106">
        <f t="shared" si="10"/>
        <v>1</v>
      </c>
      <c r="D72" s="172"/>
      <c r="E72" s="173">
        <f t="shared" si="13"/>
        <v>1</v>
      </c>
      <c r="F72" s="113">
        <v>22540408</v>
      </c>
      <c r="G72" s="113">
        <v>14767505.9</v>
      </c>
      <c r="H72" s="113">
        <f t="shared" si="14"/>
        <v>65.5156991834398</v>
      </c>
      <c r="I72" s="174"/>
      <c r="J72" s="175" t="str">
        <f>'1.2'!R73</f>
        <v>131-ОЗ</v>
      </c>
      <c r="K72" s="171">
        <f>'1.2'!S73</f>
        <v>42723</v>
      </c>
      <c r="L72" s="115" t="s">
        <v>170</v>
      </c>
      <c r="M72" s="176" t="s">
        <v>256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7"/>
      <c r="AR72" s="40"/>
      <c r="AS72" s="40"/>
      <c r="AT72" s="40"/>
    </row>
    <row r="73" spans="1:46" s="9" customFormat="1" ht="15" customHeight="1">
      <c r="A73" s="49" t="s">
        <v>63</v>
      </c>
      <c r="B73" s="106" t="s">
        <v>127</v>
      </c>
      <c r="C73" s="106">
        <f t="shared" si="10"/>
        <v>2</v>
      </c>
      <c r="D73" s="172"/>
      <c r="E73" s="173">
        <f t="shared" si="13"/>
        <v>2</v>
      </c>
      <c r="F73" s="113">
        <v>22347413</v>
      </c>
      <c r="G73" s="113">
        <v>19088292</v>
      </c>
      <c r="H73" s="113">
        <f t="shared" si="14"/>
        <v>85.41611505546526</v>
      </c>
      <c r="I73" s="174"/>
      <c r="J73" s="175">
        <f>'1.2'!R74</f>
        <v>104</v>
      </c>
      <c r="K73" s="171">
        <f>'1.2'!S74</f>
        <v>42713</v>
      </c>
      <c r="L73" s="115" t="s">
        <v>177</v>
      </c>
      <c r="M73" s="176" t="s">
        <v>273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7"/>
      <c r="AR73" s="40"/>
      <c r="AS73" s="40"/>
      <c r="AT73" s="40"/>
    </row>
    <row r="74" spans="1:46" s="9" customFormat="1" ht="15" customHeight="1">
      <c r="A74" s="49" t="s">
        <v>64</v>
      </c>
      <c r="B74" s="106" t="s">
        <v>362</v>
      </c>
      <c r="C74" s="106">
        <f t="shared" si="10"/>
        <v>0</v>
      </c>
      <c r="D74" s="172"/>
      <c r="E74" s="173">
        <f t="shared" si="13"/>
        <v>0</v>
      </c>
      <c r="F74" s="113">
        <v>12540377.639999999</v>
      </c>
      <c r="G74" s="113">
        <v>5064512</v>
      </c>
      <c r="H74" s="113">
        <f t="shared" si="14"/>
        <v>40.385641847385386</v>
      </c>
      <c r="I74" s="174"/>
      <c r="J74" s="175" t="str">
        <f>'1.2'!R75</f>
        <v>470-ЗО</v>
      </c>
      <c r="K74" s="171">
        <f>'1.2'!S75</f>
        <v>42727</v>
      </c>
      <c r="L74" s="115" t="s">
        <v>149</v>
      </c>
      <c r="M74" s="176" t="s">
        <v>274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7"/>
      <c r="AR74" s="40"/>
      <c r="AS74" s="40"/>
      <c r="AT74" s="40"/>
    </row>
    <row r="75" spans="1:46" s="41" customFormat="1" ht="15" customHeight="1">
      <c r="A75" s="49" t="s">
        <v>65</v>
      </c>
      <c r="B75" s="106" t="s">
        <v>127</v>
      </c>
      <c r="C75" s="106">
        <f t="shared" si="10"/>
        <v>2</v>
      </c>
      <c r="D75" s="172"/>
      <c r="E75" s="173">
        <f t="shared" si="13"/>
        <v>2</v>
      </c>
      <c r="F75" s="113">
        <v>12733670.8</v>
      </c>
      <c r="G75" s="113">
        <v>10720673.500000002</v>
      </c>
      <c r="H75" s="113">
        <f t="shared" si="14"/>
        <v>84.19153964621107</v>
      </c>
      <c r="I75" s="174"/>
      <c r="J75" s="175" t="str">
        <f>'1.2'!R76</f>
        <v>99-оз</v>
      </c>
      <c r="K75" s="171">
        <f>'1.2'!S76</f>
        <v>42691</v>
      </c>
      <c r="L75" s="115" t="s">
        <v>169</v>
      </c>
      <c r="M75" s="107" t="s">
        <v>275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7"/>
      <c r="AR75" s="40"/>
      <c r="AS75" s="40"/>
      <c r="AT75" s="40"/>
    </row>
    <row r="76" spans="1:46" s="41" customFormat="1" ht="15" customHeight="1">
      <c r="A76" s="49" t="s">
        <v>66</v>
      </c>
      <c r="B76" s="106" t="s">
        <v>361</v>
      </c>
      <c r="C76" s="106">
        <f t="shared" si="10"/>
        <v>1</v>
      </c>
      <c r="D76" s="172"/>
      <c r="E76" s="173">
        <f t="shared" si="13"/>
        <v>1</v>
      </c>
      <c r="F76" s="113">
        <v>8696487</v>
      </c>
      <c r="G76" s="113">
        <f>8696487-2464194</f>
        <v>6232293</v>
      </c>
      <c r="H76" s="113">
        <f t="shared" si="14"/>
        <v>71.6644893506999</v>
      </c>
      <c r="I76" s="174"/>
      <c r="J76" s="175" t="str">
        <f>'1.2'!R77</f>
        <v>90-ЗАО</v>
      </c>
      <c r="K76" s="171">
        <f>'1.2'!S77</f>
        <v>42699</v>
      </c>
      <c r="L76" s="115" t="s">
        <v>265</v>
      </c>
      <c r="M76" s="107" t="s">
        <v>276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7"/>
      <c r="AR76" s="40"/>
      <c r="AS76" s="40"/>
      <c r="AT76" s="40"/>
    </row>
    <row r="77" spans="1:46" s="12" customFormat="1" ht="15" customHeight="1">
      <c r="A77" s="56" t="s">
        <v>67</v>
      </c>
      <c r="B77" s="108"/>
      <c r="C77" s="108"/>
      <c r="D77" s="108"/>
      <c r="E77" s="108"/>
      <c r="F77" s="108"/>
      <c r="G77" s="108"/>
      <c r="H77" s="57"/>
      <c r="I77" s="108"/>
      <c r="J77" s="116"/>
      <c r="K77" s="137"/>
      <c r="L77" s="111"/>
      <c r="M77" s="112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7"/>
      <c r="AR77" s="40"/>
      <c r="AS77" s="40"/>
      <c r="AT77" s="40"/>
    </row>
    <row r="78" spans="1:46" s="9" customFormat="1" ht="15" customHeight="1">
      <c r="A78" s="49" t="s">
        <v>68</v>
      </c>
      <c r="B78" s="106" t="s">
        <v>127</v>
      </c>
      <c r="C78" s="106">
        <f t="shared" si="10"/>
        <v>2</v>
      </c>
      <c r="D78" s="172"/>
      <c r="E78" s="173">
        <f aca="true" t="shared" si="15" ref="E78:E89">C78*(1-D78)</f>
        <v>2</v>
      </c>
      <c r="F78" s="113">
        <v>454314.9</v>
      </c>
      <c r="G78" s="113">
        <v>454314.9</v>
      </c>
      <c r="H78" s="113">
        <f aca="true" t="shared" si="16" ref="H78:H89">G78/F78*100</f>
        <v>100</v>
      </c>
      <c r="I78" s="174"/>
      <c r="J78" s="175" t="str">
        <f>'1.2'!R79</f>
        <v>82-РЗ</v>
      </c>
      <c r="K78" s="171">
        <f>'1.2'!S79</f>
        <v>42718</v>
      </c>
      <c r="L78" s="115" t="s">
        <v>149</v>
      </c>
      <c r="M78" s="107" t="s">
        <v>277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7"/>
      <c r="AR78" s="40"/>
      <c r="AS78" s="40"/>
      <c r="AT78" s="40"/>
    </row>
    <row r="79" spans="1:46" s="41" customFormat="1" ht="15" customHeight="1">
      <c r="A79" s="49" t="s">
        <v>69</v>
      </c>
      <c r="B79" s="106" t="s">
        <v>361</v>
      </c>
      <c r="C79" s="106">
        <f t="shared" si="10"/>
        <v>1</v>
      </c>
      <c r="D79" s="172"/>
      <c r="E79" s="173">
        <f t="shared" si="15"/>
        <v>1</v>
      </c>
      <c r="F79" s="113">
        <v>4050209.7</v>
      </c>
      <c r="G79" s="113">
        <v>2975953.6999999997</v>
      </c>
      <c r="H79" s="113">
        <f t="shared" si="16"/>
        <v>73.47653381996491</v>
      </c>
      <c r="I79" s="174"/>
      <c r="J79" s="175" t="str">
        <f>'1.2'!R80</f>
        <v>2212-V</v>
      </c>
      <c r="K79" s="171">
        <f>'1.2'!S80</f>
        <v>42725</v>
      </c>
      <c r="L79" s="115" t="s">
        <v>265</v>
      </c>
      <c r="M79" s="107" t="s">
        <v>278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7"/>
      <c r="AR79" s="40"/>
      <c r="AS79" s="40"/>
      <c r="AT79" s="40"/>
    </row>
    <row r="80" spans="1:46" s="42" customFormat="1" ht="15" customHeight="1">
      <c r="A80" s="49" t="s">
        <v>70</v>
      </c>
      <c r="B80" s="106" t="str">
        <f>IF(H80="…","Расчет показателя невозможен",IF(H80&gt;75,"75% и более",IF(H80&lt;65,"Менее 65%","65% и более")))</f>
        <v>75% и более</v>
      </c>
      <c r="C80" s="106">
        <f t="shared" si="10"/>
        <v>2</v>
      </c>
      <c r="D80" s="172"/>
      <c r="E80" s="173">
        <f t="shared" si="15"/>
        <v>2</v>
      </c>
      <c r="F80" s="113">
        <v>745893.2000000002</v>
      </c>
      <c r="G80" s="113">
        <v>745893.2000000002</v>
      </c>
      <c r="H80" s="113">
        <f t="shared" si="16"/>
        <v>100</v>
      </c>
      <c r="I80" s="174"/>
      <c r="J80" s="175" t="str">
        <f>'1.2'!R81</f>
        <v>245-ЗРТ</v>
      </c>
      <c r="K80" s="171">
        <f>'1.2'!S81</f>
        <v>42734</v>
      </c>
      <c r="L80" s="115" t="s">
        <v>167</v>
      </c>
      <c r="M80" s="107" t="s">
        <v>279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7"/>
      <c r="AR80" s="40"/>
      <c r="AS80" s="40"/>
      <c r="AT80" s="40"/>
    </row>
    <row r="81" spans="1:46" s="41" customFormat="1" ht="15" customHeight="1">
      <c r="A81" s="49" t="s">
        <v>71</v>
      </c>
      <c r="B81" s="106" t="s">
        <v>362</v>
      </c>
      <c r="C81" s="106">
        <f t="shared" si="10"/>
        <v>0</v>
      </c>
      <c r="D81" s="172"/>
      <c r="E81" s="173">
        <f t="shared" si="15"/>
        <v>0</v>
      </c>
      <c r="F81" s="113">
        <v>1136431</v>
      </c>
      <c r="G81" s="113">
        <v>0</v>
      </c>
      <c r="H81" s="113">
        <f t="shared" si="16"/>
        <v>0</v>
      </c>
      <c r="I81" s="174"/>
      <c r="J81" s="175" t="str">
        <f>'1.2'!R82</f>
        <v>114-ЗРХ</v>
      </c>
      <c r="K81" s="171">
        <f>'1.2'!S82</f>
        <v>42727</v>
      </c>
      <c r="L81" s="115" t="s">
        <v>280</v>
      </c>
      <c r="M81" s="107" t="s">
        <v>377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7"/>
      <c r="AR81" s="40"/>
      <c r="AS81" s="40"/>
      <c r="AT81" s="40"/>
    </row>
    <row r="82" spans="1:46" s="41" customFormat="1" ht="15" customHeight="1">
      <c r="A82" s="49" t="s">
        <v>72</v>
      </c>
      <c r="B82" s="106" t="s">
        <v>362</v>
      </c>
      <c r="C82" s="106">
        <f t="shared" si="10"/>
        <v>0</v>
      </c>
      <c r="D82" s="172"/>
      <c r="E82" s="173">
        <f t="shared" si="15"/>
        <v>0</v>
      </c>
      <c r="F82" s="113">
        <v>3775660.6999999997</v>
      </c>
      <c r="G82" s="113">
        <v>0</v>
      </c>
      <c r="H82" s="113">
        <f t="shared" si="16"/>
        <v>0</v>
      </c>
      <c r="I82" s="174"/>
      <c r="J82" s="175" t="str">
        <f>'1.2'!R83</f>
        <v>89-ЗС</v>
      </c>
      <c r="K82" s="171">
        <f>'1.2'!S83</f>
        <v>42723</v>
      </c>
      <c r="L82" s="115" t="s">
        <v>265</v>
      </c>
      <c r="M82" s="107" t="s">
        <v>377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7"/>
      <c r="AR82" s="40"/>
      <c r="AS82" s="40"/>
      <c r="AT82" s="40"/>
    </row>
    <row r="83" spans="1:46" s="9" customFormat="1" ht="15" customHeight="1">
      <c r="A83" s="49" t="s">
        <v>73</v>
      </c>
      <c r="B83" s="106" t="s">
        <v>362</v>
      </c>
      <c r="C83" s="106">
        <f t="shared" si="10"/>
        <v>0</v>
      </c>
      <c r="D83" s="172"/>
      <c r="E83" s="173">
        <f t="shared" si="15"/>
        <v>0</v>
      </c>
      <c r="F83" s="113">
        <v>399040</v>
      </c>
      <c r="G83" s="113">
        <v>63654.899999999994</v>
      </c>
      <c r="H83" s="113">
        <f t="shared" si="16"/>
        <v>15.952009823576581</v>
      </c>
      <c r="I83" s="174"/>
      <c r="J83" s="175" t="str">
        <f>'1.2'!R84</f>
        <v>1429-ЗЗК</v>
      </c>
      <c r="K83" s="171">
        <f>'1.2'!S84</f>
        <v>42727</v>
      </c>
      <c r="L83" s="115" t="s">
        <v>282</v>
      </c>
      <c r="M83" s="107" t="s">
        <v>281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7"/>
      <c r="AR83" s="40"/>
      <c r="AS83" s="40"/>
      <c r="AT83" s="40"/>
    </row>
    <row r="84" spans="1:46" s="55" customFormat="1" ht="15" customHeight="1">
      <c r="A84" s="49" t="s">
        <v>74</v>
      </c>
      <c r="B84" s="106" t="s">
        <v>362</v>
      </c>
      <c r="C84" s="106">
        <f t="shared" si="10"/>
        <v>0</v>
      </c>
      <c r="D84" s="172"/>
      <c r="E84" s="173">
        <f t="shared" si="15"/>
        <v>0</v>
      </c>
      <c r="F84" s="113">
        <v>13467876.300000003</v>
      </c>
      <c r="G84" s="113">
        <v>4985737.7</v>
      </c>
      <c r="H84" s="113">
        <f t="shared" si="16"/>
        <v>37.0194794557179</v>
      </c>
      <c r="I84" s="174"/>
      <c r="J84" s="175" t="str">
        <f>'1.2'!R85</f>
        <v>2-195</v>
      </c>
      <c r="K84" s="171">
        <f>'1.2'!S85</f>
        <v>42724</v>
      </c>
      <c r="L84" s="115" t="s">
        <v>265</v>
      </c>
      <c r="M84" s="107" t="s">
        <v>283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54"/>
      <c r="AR84" s="13"/>
      <c r="AS84" s="13"/>
      <c r="AT84" s="13"/>
    </row>
    <row r="85" spans="1:46" s="9" customFormat="1" ht="15" customHeight="1">
      <c r="A85" s="49" t="s">
        <v>75</v>
      </c>
      <c r="B85" s="106" t="s">
        <v>362</v>
      </c>
      <c r="C85" s="106">
        <f t="shared" si="10"/>
        <v>0</v>
      </c>
      <c r="D85" s="172"/>
      <c r="E85" s="173">
        <f t="shared" si="15"/>
        <v>0</v>
      </c>
      <c r="F85" s="113">
        <v>8206969.400000001</v>
      </c>
      <c r="G85" s="113">
        <v>2123718.2</v>
      </c>
      <c r="H85" s="113">
        <f t="shared" si="16"/>
        <v>25.87700887492038</v>
      </c>
      <c r="I85" s="174"/>
      <c r="J85" s="175" t="str">
        <f>'1.2'!R86</f>
        <v>121-ОЗ</v>
      </c>
      <c r="K85" s="171">
        <f>'1.2'!S86</f>
        <v>42725</v>
      </c>
      <c r="L85" s="115" t="s">
        <v>149</v>
      </c>
      <c r="M85" s="107" t="s">
        <v>256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7"/>
      <c r="AR85" s="40"/>
      <c r="AS85" s="40"/>
      <c r="AT85" s="40"/>
    </row>
    <row r="86" spans="1:46" s="43" customFormat="1" ht="15" customHeight="1">
      <c r="A86" s="49" t="s">
        <v>76</v>
      </c>
      <c r="B86" s="106" t="s">
        <v>362</v>
      </c>
      <c r="C86" s="106">
        <f t="shared" si="10"/>
        <v>0</v>
      </c>
      <c r="D86" s="172"/>
      <c r="E86" s="173">
        <f t="shared" si="15"/>
        <v>0</v>
      </c>
      <c r="F86" s="113">
        <v>6673283.4</v>
      </c>
      <c r="G86" s="113">
        <v>1042095.1</v>
      </c>
      <c r="H86" s="113">
        <f t="shared" si="16"/>
        <v>15.61592753576148</v>
      </c>
      <c r="I86" s="174"/>
      <c r="J86" s="175" t="str">
        <f>'1.2'!R87</f>
        <v>91-ОЗ</v>
      </c>
      <c r="K86" s="171">
        <f>'1.2'!S87</f>
        <v>42724</v>
      </c>
      <c r="L86" s="115" t="s">
        <v>265</v>
      </c>
      <c r="M86" s="107" t="s">
        <v>284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7"/>
      <c r="AR86" s="40"/>
      <c r="AS86" s="40"/>
      <c r="AT86" s="40"/>
    </row>
    <row r="87" spans="1:46" s="41" customFormat="1" ht="15" customHeight="1">
      <c r="A87" s="49" t="s">
        <v>77</v>
      </c>
      <c r="B87" s="106" t="str">
        <f>IF(H87="…","Расчет показателя невозможен",IF(H87&gt;75,"75% и более",IF(H87&lt;65,"Менее 65%","65% и более")))</f>
        <v>75% и более</v>
      </c>
      <c r="C87" s="106">
        <f t="shared" si="10"/>
        <v>2</v>
      </c>
      <c r="D87" s="172"/>
      <c r="E87" s="173">
        <f t="shared" si="15"/>
        <v>2</v>
      </c>
      <c r="F87" s="113">
        <v>11364051.6</v>
      </c>
      <c r="G87" s="113">
        <v>11364051.600000001</v>
      </c>
      <c r="H87" s="113">
        <f t="shared" si="16"/>
        <v>100.00000000000003</v>
      </c>
      <c r="I87" s="174"/>
      <c r="J87" s="175" t="str">
        <f>'1.2'!R88</f>
        <v>128-ОЗ</v>
      </c>
      <c r="K87" s="171">
        <f>'1.2'!S88</f>
        <v>42732</v>
      </c>
      <c r="L87" s="115" t="s">
        <v>285</v>
      </c>
      <c r="M87" s="179" t="s">
        <v>286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7"/>
      <c r="AR87" s="40"/>
      <c r="AS87" s="40"/>
      <c r="AT87" s="40"/>
    </row>
    <row r="88" spans="1:46" s="9" customFormat="1" ht="15" customHeight="1">
      <c r="A88" s="49" t="s">
        <v>78</v>
      </c>
      <c r="B88" s="106" t="s">
        <v>362</v>
      </c>
      <c r="C88" s="106">
        <f t="shared" si="10"/>
        <v>0</v>
      </c>
      <c r="D88" s="172"/>
      <c r="E88" s="173">
        <f t="shared" si="15"/>
        <v>0</v>
      </c>
      <c r="F88" s="113">
        <v>2057423.788</v>
      </c>
      <c r="G88" s="113">
        <v>0</v>
      </c>
      <c r="H88" s="113">
        <f t="shared" si="16"/>
        <v>0</v>
      </c>
      <c r="I88" s="174"/>
      <c r="J88" s="175" t="str">
        <f>'1.2'!R89</f>
        <v>1939-ОЗ</v>
      </c>
      <c r="K88" s="171">
        <f>'1.2'!S89</f>
        <v>42732</v>
      </c>
      <c r="L88" s="115" t="s">
        <v>287</v>
      </c>
      <c r="M88" s="107" t="s">
        <v>377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7"/>
      <c r="AR88" s="40"/>
      <c r="AS88" s="40"/>
      <c r="AT88" s="40"/>
    </row>
    <row r="89" spans="1:46" s="41" customFormat="1" ht="15" customHeight="1">
      <c r="A89" s="49" t="s">
        <v>79</v>
      </c>
      <c r="B89" s="106" t="s">
        <v>127</v>
      </c>
      <c r="C89" s="106">
        <f t="shared" si="10"/>
        <v>2</v>
      </c>
      <c r="D89" s="172"/>
      <c r="E89" s="173">
        <f t="shared" si="15"/>
        <v>2</v>
      </c>
      <c r="F89" s="113">
        <v>4904989.4</v>
      </c>
      <c r="G89" s="113">
        <v>3809709.8</v>
      </c>
      <c r="H89" s="113">
        <f t="shared" si="16"/>
        <v>77.67009241650959</v>
      </c>
      <c r="I89" s="174"/>
      <c r="J89" s="175" t="str">
        <f>'1.2'!R90</f>
        <v>174-ОЗ</v>
      </c>
      <c r="K89" s="171">
        <f>'1.2'!S90</f>
        <v>42733</v>
      </c>
      <c r="L89" s="115" t="s">
        <v>265</v>
      </c>
      <c r="M89" s="107" t="s">
        <v>288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7"/>
      <c r="AR89" s="40"/>
      <c r="AS89" s="40"/>
      <c r="AT89" s="40"/>
    </row>
    <row r="90" spans="1:46" s="12" customFormat="1" ht="15" customHeight="1">
      <c r="A90" s="56" t="s">
        <v>80</v>
      </c>
      <c r="B90" s="108"/>
      <c r="C90" s="108"/>
      <c r="D90" s="108"/>
      <c r="E90" s="108"/>
      <c r="F90" s="108"/>
      <c r="G90" s="108"/>
      <c r="H90" s="57"/>
      <c r="I90" s="108"/>
      <c r="J90" s="116"/>
      <c r="K90" s="137"/>
      <c r="L90" s="111"/>
      <c r="M90" s="112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7"/>
      <c r="AR90" s="40"/>
      <c r="AS90" s="40"/>
      <c r="AT90" s="40"/>
    </row>
    <row r="91" spans="1:43" s="13" customFormat="1" ht="15" customHeight="1">
      <c r="A91" s="49" t="s">
        <v>81</v>
      </c>
      <c r="B91" s="106" t="s">
        <v>362</v>
      </c>
      <c r="C91" s="106">
        <f t="shared" si="10"/>
        <v>0</v>
      </c>
      <c r="D91" s="172"/>
      <c r="E91" s="173">
        <f aca="true" t="shared" si="17" ref="E91:E99">C91*(1-D91)</f>
        <v>0</v>
      </c>
      <c r="F91" s="113" t="s">
        <v>263</v>
      </c>
      <c r="G91" s="113">
        <v>1836442</v>
      </c>
      <c r="H91" s="113" t="s">
        <v>263</v>
      </c>
      <c r="I91" s="174" t="s">
        <v>386</v>
      </c>
      <c r="J91" s="175" t="str">
        <f>'1.2'!R92</f>
        <v>1758-З N 1073-V</v>
      </c>
      <c r="K91" s="171">
        <f>'1.2'!S92</f>
        <v>42724</v>
      </c>
      <c r="L91" s="115" t="s">
        <v>176</v>
      </c>
      <c r="M91" s="107" t="s">
        <v>381</v>
      </c>
      <c r="AQ91" s="54"/>
    </row>
    <row r="92" spans="1:46" s="41" customFormat="1" ht="15" customHeight="1">
      <c r="A92" s="49" t="s">
        <v>82</v>
      </c>
      <c r="B92" s="106" t="s">
        <v>361</v>
      </c>
      <c r="C92" s="106">
        <f t="shared" si="10"/>
        <v>1</v>
      </c>
      <c r="D92" s="172"/>
      <c r="E92" s="173">
        <f t="shared" si="17"/>
        <v>1</v>
      </c>
      <c r="F92" s="113">
        <v>5054583.561000001</v>
      </c>
      <c r="G92" s="113">
        <v>3652154.47803</v>
      </c>
      <c r="H92" s="113">
        <f aca="true" t="shared" si="18" ref="H92:H99">G92/F92*100</f>
        <v>72.25431005254677</v>
      </c>
      <c r="I92" s="174"/>
      <c r="J92" s="175">
        <f>'1.2'!R93</f>
        <v>30</v>
      </c>
      <c r="K92" s="171">
        <f>'1.2'!S93</f>
        <v>42703</v>
      </c>
      <c r="L92" s="115" t="s">
        <v>149</v>
      </c>
      <c r="M92" s="107" t="s">
        <v>175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7"/>
      <c r="AR92" s="40"/>
      <c r="AS92" s="40"/>
      <c r="AT92" s="40"/>
    </row>
    <row r="93" spans="1:46" s="41" customFormat="1" ht="15" customHeight="1">
      <c r="A93" s="49" t="s">
        <v>83</v>
      </c>
      <c r="B93" s="106" t="s">
        <v>362</v>
      </c>
      <c r="C93" s="106">
        <f t="shared" si="10"/>
        <v>0</v>
      </c>
      <c r="D93" s="172"/>
      <c r="E93" s="173">
        <f t="shared" si="17"/>
        <v>0</v>
      </c>
      <c r="F93" s="113">
        <v>2554711.3099999996</v>
      </c>
      <c r="G93" s="113">
        <v>708104</v>
      </c>
      <c r="H93" s="113">
        <f t="shared" si="18"/>
        <v>27.717574084721146</v>
      </c>
      <c r="I93" s="174"/>
      <c r="J93" s="175" t="str">
        <f>'1.2'!R94</f>
        <v>52-КЗ</v>
      </c>
      <c r="K93" s="171">
        <f>'1.2'!S94</f>
        <v>42727</v>
      </c>
      <c r="L93" s="115" t="s">
        <v>265</v>
      </c>
      <c r="M93" s="107" t="s">
        <v>289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7"/>
      <c r="AR93" s="40"/>
      <c r="AS93" s="40"/>
      <c r="AT93" s="40"/>
    </row>
    <row r="94" spans="1:46" s="9" customFormat="1" ht="15" customHeight="1">
      <c r="A94" s="49" t="s">
        <v>84</v>
      </c>
      <c r="B94" s="106" t="s">
        <v>362</v>
      </c>
      <c r="C94" s="106">
        <f t="shared" si="10"/>
        <v>0</v>
      </c>
      <c r="D94" s="172"/>
      <c r="E94" s="173">
        <f t="shared" si="17"/>
        <v>0</v>
      </c>
      <c r="F94" s="113">
        <v>6377588.05</v>
      </c>
      <c r="G94" s="113">
        <v>2522721.32</v>
      </c>
      <c r="H94" s="113">
        <f t="shared" si="18"/>
        <v>39.556040625734674</v>
      </c>
      <c r="I94" s="174"/>
      <c r="J94" s="175">
        <f>'1.2'!R95</f>
        <v>226</v>
      </c>
      <c r="K94" s="171">
        <f>'1.2'!S95</f>
        <v>42710</v>
      </c>
      <c r="L94" s="115" t="s">
        <v>291</v>
      </c>
      <c r="M94" s="107" t="s">
        <v>290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7"/>
      <c r="AR94" s="40"/>
      <c r="AS94" s="40"/>
      <c r="AT94" s="40"/>
    </row>
    <row r="95" spans="1:46" s="9" customFormat="1" ht="15" customHeight="1">
      <c r="A95" s="49" t="s">
        <v>85</v>
      </c>
      <c r="B95" s="106" t="s">
        <v>362</v>
      </c>
      <c r="C95" s="106">
        <f t="shared" si="10"/>
        <v>0</v>
      </c>
      <c r="D95" s="172"/>
      <c r="E95" s="173">
        <f t="shared" si="17"/>
        <v>0</v>
      </c>
      <c r="F95" s="113">
        <v>1192521.7</v>
      </c>
      <c r="G95" s="113">
        <v>56493.6</v>
      </c>
      <c r="H95" s="113">
        <f t="shared" si="18"/>
        <v>4.737322599664224</v>
      </c>
      <c r="I95" s="174"/>
      <c r="J95" s="175" t="str">
        <f>'1.2'!R96</f>
        <v> 27-ОЗ</v>
      </c>
      <c r="K95" s="171">
        <f>'1.2'!S96</f>
        <v>42724</v>
      </c>
      <c r="L95" s="174" t="s">
        <v>167</v>
      </c>
      <c r="M95" s="107" t="s">
        <v>292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7"/>
      <c r="AR95" s="40"/>
      <c r="AS95" s="40"/>
      <c r="AT95" s="40"/>
    </row>
    <row r="96" spans="1:46" s="9" customFormat="1" ht="15" customHeight="1">
      <c r="A96" s="49" t="s">
        <v>86</v>
      </c>
      <c r="B96" s="106" t="s">
        <v>127</v>
      </c>
      <c r="C96" s="106">
        <f t="shared" si="10"/>
        <v>2</v>
      </c>
      <c r="D96" s="172"/>
      <c r="E96" s="173">
        <f t="shared" si="17"/>
        <v>2</v>
      </c>
      <c r="F96" s="113">
        <v>1474834.8</v>
      </c>
      <c r="G96" s="113">
        <v>1141096.1</v>
      </c>
      <c r="H96" s="113">
        <f t="shared" si="18"/>
        <v>77.37111302228563</v>
      </c>
      <c r="I96" s="174"/>
      <c r="J96" s="175" t="str">
        <f>'1.2'!R97</f>
        <v>2135-ОЗ</v>
      </c>
      <c r="K96" s="171">
        <f>'1.2'!S97</f>
        <v>42733</v>
      </c>
      <c r="L96" s="115" t="s">
        <v>172</v>
      </c>
      <c r="M96" s="107" t="s">
        <v>293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7"/>
      <c r="AR96" s="40"/>
      <c r="AS96" s="40"/>
      <c r="AT96" s="40"/>
    </row>
    <row r="97" spans="1:46" s="41" customFormat="1" ht="15" customHeight="1">
      <c r="A97" s="49" t="s">
        <v>87</v>
      </c>
      <c r="B97" s="106" t="str">
        <f>IF(H97="…","Расчет показателя невозможен",IF(H97&gt;75,"75% и более",IF(H97&lt;65,"Менее 65%","65% и более")))</f>
        <v>75% и более</v>
      </c>
      <c r="C97" s="106">
        <f t="shared" si="10"/>
        <v>2</v>
      </c>
      <c r="D97" s="172"/>
      <c r="E97" s="173">
        <f t="shared" si="17"/>
        <v>2</v>
      </c>
      <c r="F97" s="113">
        <v>12942668.199999997</v>
      </c>
      <c r="G97" s="113">
        <v>12942668.2</v>
      </c>
      <c r="H97" s="113">
        <f t="shared" si="18"/>
        <v>100.00000000000003</v>
      </c>
      <c r="I97" s="174"/>
      <c r="J97" s="175" t="str">
        <f>'1.2'!R98</f>
        <v>112-ЗО</v>
      </c>
      <c r="K97" s="171">
        <f>'1.2'!S98</f>
        <v>42723</v>
      </c>
      <c r="L97" s="115" t="s">
        <v>265</v>
      </c>
      <c r="M97" s="107" t="s">
        <v>294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7"/>
      <c r="AR97" s="40"/>
      <c r="AS97" s="40"/>
      <c r="AT97" s="40"/>
    </row>
    <row r="98" spans="1:46" s="41" customFormat="1" ht="15" customHeight="1">
      <c r="A98" s="49" t="s">
        <v>88</v>
      </c>
      <c r="B98" s="106" t="s">
        <v>362</v>
      </c>
      <c r="C98" s="106">
        <f t="shared" si="10"/>
        <v>0</v>
      </c>
      <c r="D98" s="172"/>
      <c r="E98" s="173">
        <f t="shared" si="17"/>
        <v>0</v>
      </c>
      <c r="F98" s="113">
        <v>211952.00000000003</v>
      </c>
      <c r="G98" s="113">
        <v>0</v>
      </c>
      <c r="H98" s="113">
        <f t="shared" si="18"/>
        <v>0</v>
      </c>
      <c r="I98" s="174"/>
      <c r="J98" s="175" t="str">
        <f>'1.2'!R99</f>
        <v>58-ОЗ</v>
      </c>
      <c r="K98" s="171">
        <f>'1.2'!S99</f>
        <v>42726</v>
      </c>
      <c r="L98" s="115" t="s">
        <v>295</v>
      </c>
      <c r="M98" s="107" t="s">
        <v>377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7"/>
      <c r="AR98" s="40"/>
      <c r="AS98" s="40"/>
      <c r="AT98" s="40"/>
    </row>
    <row r="99" spans="1:46" s="41" customFormat="1" ht="15" customHeight="1">
      <c r="A99" s="49" t="s">
        <v>89</v>
      </c>
      <c r="B99" s="106" t="s">
        <v>361</v>
      </c>
      <c r="C99" s="106">
        <f t="shared" si="10"/>
        <v>1</v>
      </c>
      <c r="D99" s="172"/>
      <c r="E99" s="173">
        <f t="shared" si="17"/>
        <v>1</v>
      </c>
      <c r="F99" s="113">
        <v>968571.2</v>
      </c>
      <c r="G99" s="113">
        <v>627842.2000000001</v>
      </c>
      <c r="H99" s="113">
        <f t="shared" si="18"/>
        <v>64.82148137380092</v>
      </c>
      <c r="I99" s="174"/>
      <c r="J99" s="175" t="str">
        <f>'1.2'!R100</f>
        <v>133-ОЗ</v>
      </c>
      <c r="K99" s="171">
        <f>'1.2'!S100</f>
        <v>42723</v>
      </c>
      <c r="L99" s="115" t="s">
        <v>296</v>
      </c>
      <c r="M99" s="107" t="s">
        <v>297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7"/>
      <c r="AR99" s="40"/>
      <c r="AS99" s="40"/>
      <c r="AT99" s="40"/>
    </row>
    <row r="100" spans="2:46" ht="15">
      <c r="B100" s="3" t="s">
        <v>95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7"/>
      <c r="AR100" s="40"/>
      <c r="AS100" s="40"/>
      <c r="AT100" s="40"/>
    </row>
    <row r="101" spans="1:46" ht="15">
      <c r="A101" s="4"/>
      <c r="B101" s="4"/>
      <c r="C101" s="4"/>
      <c r="D101" s="4"/>
      <c r="E101" s="21"/>
      <c r="F101" s="39"/>
      <c r="G101" s="39"/>
      <c r="H101" s="4"/>
      <c r="I101" s="4"/>
      <c r="J101" s="4"/>
      <c r="K101" s="125"/>
      <c r="L101" s="21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7"/>
      <c r="AR101" s="40"/>
      <c r="AS101" s="40"/>
      <c r="AT101" s="40"/>
    </row>
    <row r="102" spans="7:46" ht="15">
      <c r="G102" s="4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7"/>
      <c r="AR102" s="40"/>
      <c r="AS102" s="40"/>
      <c r="AT102" s="40"/>
    </row>
    <row r="103" spans="14:46" ht="15"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7"/>
      <c r="AR103" s="40"/>
      <c r="AS103" s="40"/>
      <c r="AT103" s="40"/>
    </row>
    <row r="108" spans="1:12" ht="15">
      <c r="A108" s="4"/>
      <c r="B108" s="4"/>
      <c r="C108" s="4"/>
      <c r="D108" s="4"/>
      <c r="E108" s="21"/>
      <c r="F108" s="39"/>
      <c r="G108" s="4"/>
      <c r="H108" s="4"/>
      <c r="I108" s="4"/>
      <c r="J108" s="4"/>
      <c r="K108" s="125"/>
      <c r="L108" s="21"/>
    </row>
    <row r="112" spans="1:12" ht="15">
      <c r="A112" s="4"/>
      <c r="B112" s="4"/>
      <c r="C112" s="4"/>
      <c r="D112" s="4"/>
      <c r="E112" s="21"/>
      <c r="F112" s="39"/>
      <c r="G112" s="4"/>
      <c r="H112" s="4"/>
      <c r="I112" s="4"/>
      <c r="J112" s="4"/>
      <c r="K112" s="125"/>
      <c r="L112" s="21"/>
    </row>
    <row r="113" spans="1:12" s="2" customFormat="1" ht="11.25">
      <c r="A113" s="3"/>
      <c r="B113" s="3"/>
      <c r="C113" s="3"/>
      <c r="D113" s="3"/>
      <c r="E113" s="20"/>
      <c r="F113" s="19"/>
      <c r="G113" s="3"/>
      <c r="H113" s="3"/>
      <c r="I113" s="3"/>
      <c r="J113" s="3"/>
      <c r="K113" s="135"/>
      <c r="L113" s="20"/>
    </row>
    <row r="115" spans="1:12" ht="15">
      <c r="A115" s="4"/>
      <c r="B115" s="4"/>
      <c r="C115" s="4"/>
      <c r="D115" s="4"/>
      <c r="E115" s="21"/>
      <c r="F115" s="39"/>
      <c r="G115" s="4"/>
      <c r="H115" s="4"/>
      <c r="I115" s="4"/>
      <c r="J115" s="4"/>
      <c r="K115" s="125"/>
      <c r="L115" s="21"/>
    </row>
    <row r="116" spans="1:12" s="2" customFormat="1" ht="11.25">
      <c r="A116" s="3"/>
      <c r="B116" s="3"/>
      <c r="C116" s="3"/>
      <c r="D116" s="3"/>
      <c r="E116" s="20"/>
      <c r="F116" s="19"/>
      <c r="G116" s="3"/>
      <c r="H116" s="3"/>
      <c r="I116" s="3"/>
      <c r="J116" s="3"/>
      <c r="K116" s="135"/>
      <c r="L116" s="20"/>
    </row>
    <row r="119" spans="1:12" ht="15">
      <c r="A119" s="4"/>
      <c r="B119" s="4"/>
      <c r="C119" s="4"/>
      <c r="D119" s="4"/>
      <c r="E119" s="21"/>
      <c r="F119" s="39"/>
      <c r="G119" s="4"/>
      <c r="H119" s="4"/>
      <c r="I119" s="4"/>
      <c r="J119" s="4"/>
      <c r="K119" s="125"/>
      <c r="L119" s="21"/>
    </row>
    <row r="120" spans="1:12" s="2" customFormat="1" ht="11.25">
      <c r="A120" s="3"/>
      <c r="B120" s="3"/>
      <c r="C120" s="3"/>
      <c r="D120" s="3"/>
      <c r="E120" s="20"/>
      <c r="F120" s="19"/>
      <c r="G120" s="3"/>
      <c r="H120" s="3"/>
      <c r="I120" s="3"/>
      <c r="J120" s="3"/>
      <c r="K120" s="135"/>
      <c r="L120" s="20"/>
    </row>
  </sheetData>
  <sheetProtection/>
  <autoFilter ref="A7:M100"/>
  <mergeCells count="16">
    <mergeCell ref="A1:M1"/>
    <mergeCell ref="A2:M2"/>
    <mergeCell ref="G3:G6"/>
    <mergeCell ref="H3:H6"/>
    <mergeCell ref="D4:D6"/>
    <mergeCell ref="E4:E6"/>
    <mergeCell ref="J3:M3"/>
    <mergeCell ref="J4:J6"/>
    <mergeCell ref="K4:K6"/>
    <mergeCell ref="A3:A6"/>
    <mergeCell ref="I3:I6"/>
    <mergeCell ref="C3:E3"/>
    <mergeCell ref="C4:C6"/>
    <mergeCell ref="F3:F6"/>
    <mergeCell ref="L4:L6"/>
    <mergeCell ref="M4:M6"/>
  </mergeCells>
  <dataValidations count="4">
    <dataValidation type="list" allowBlank="1" showInputMessage="1" showErrorMessage="1" sqref="D48:D54 D39:D46 D8:D25 D27:D37 D78:D89 D91:D99 D71:D76 D56:D69">
      <formula1>"0,5"</formula1>
    </dataValidation>
    <dataValidation type="list" allowBlank="1" showInputMessage="1" showErrorMessage="1" sqref="D55 D26 D7 D38 D47">
      <formula1>"0,5"</formula1>
    </dataValidation>
    <dataValidation type="list" allowBlank="1" showInputMessage="1" showErrorMessage="1" sqref="B7 F7:G7">
      <formula1>'1.5'!#REF!</formula1>
    </dataValidation>
    <dataValidation type="list" allowBlank="1" showInputMessage="1" showErrorMessage="1" sqref="C90:H90 C70:H70 C77:H77 B8:B45 B47:B99">
      <formula1>$B$4:$B$6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2" r:id="rId1"/>
  <headerFooter>
    <oddFooter>&amp;C&amp;8Исходные данные и оценка показателя 1.5&amp;R&amp;8&amp;P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zoomScalePageLayoutView="80" workbookViewId="0" topLeftCell="A1">
      <selection activeCell="E24" sqref="E24"/>
    </sheetView>
  </sheetViews>
  <sheetFormatPr defaultColWidth="9.140625" defaultRowHeight="15"/>
  <cols>
    <col min="1" max="1" width="5.57421875" style="221" customWidth="1"/>
    <col min="2" max="2" width="39.8515625" style="212" customWidth="1"/>
    <col min="3" max="3" width="20.421875" style="222" customWidth="1"/>
    <col min="4" max="4" width="40.140625" style="211" customWidth="1"/>
    <col min="5" max="5" width="79.421875" style="212" customWidth="1"/>
    <col min="6" max="6" width="15.421875" style="212" customWidth="1"/>
    <col min="7" max="16384" width="9.140625" style="212" customWidth="1"/>
  </cols>
  <sheetData>
    <row r="1" spans="1:18" ht="42" customHeight="1">
      <c r="A1" s="208" t="s">
        <v>601</v>
      </c>
      <c r="B1" s="209" t="s">
        <v>602</v>
      </c>
      <c r="C1" s="209" t="s">
        <v>603</v>
      </c>
      <c r="D1" s="210" t="s">
        <v>604</v>
      </c>
      <c r="E1" s="210" t="s">
        <v>605</v>
      </c>
      <c r="F1" s="209" t="s">
        <v>606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24.75" customHeight="1">
      <c r="A2" s="213" t="s">
        <v>607</v>
      </c>
      <c r="B2" s="304" t="s">
        <v>615</v>
      </c>
      <c r="C2" s="305"/>
      <c r="D2" s="305"/>
      <c r="E2" s="305"/>
      <c r="F2" s="305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ht="61.5" customHeight="1">
      <c r="A3" s="214" t="s">
        <v>129</v>
      </c>
      <c r="B3" s="215" t="s">
        <v>608</v>
      </c>
      <c r="C3" s="216" t="s">
        <v>87</v>
      </c>
      <c r="D3" s="217" t="s">
        <v>553</v>
      </c>
      <c r="E3" s="215" t="s">
        <v>609</v>
      </c>
      <c r="F3" s="216" t="s">
        <v>610</v>
      </c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6" ht="51.75" customHeight="1">
      <c r="A4" s="218" t="s">
        <v>130</v>
      </c>
      <c r="B4" s="219" t="s">
        <v>611</v>
      </c>
      <c r="C4" s="220" t="s">
        <v>77</v>
      </c>
      <c r="D4" s="219" t="s">
        <v>612</v>
      </c>
      <c r="E4" s="215" t="s">
        <v>613</v>
      </c>
      <c r="F4" s="220" t="s">
        <v>614</v>
      </c>
    </row>
  </sheetData>
  <sheetProtection/>
  <mergeCells count="1">
    <mergeCell ref="B2:F2"/>
  </mergeCells>
  <hyperlinks>
    <hyperlink ref="D3" r:id="rId1" display="http://openbudget.sakhminfin.ru/Menu/Page/455"/>
  </hyperlinks>
  <printOptions/>
  <pageMargins left="0.7086614173228347" right="0.7086614173228347" top="1.141732283464567" bottom="0.9448818897637796" header="0.7086614173228347" footer="0.31496062992125984"/>
  <pageSetup fitToHeight="0" fitToWidth="1" horizontalDpi="600" verticalDpi="600" orientation="landscape" paperSize="9" scale="65" r:id="rId2"/>
  <headerFooter>
    <oddHeader>&amp;C&amp;"Times New Roman,полужирный"&amp;10Лучшая практика: примеры практической реализации субъектами РФ мер и механизмов, 
направленных на обеспечение открытости бюджетных данных и вовлечение граждан в процессы бюджетного планирования и контроля в 2017 году
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НИФИ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Тимофеева Ольга Ивановна</cp:lastModifiedBy>
  <cp:lastPrinted>2018-02-07T08:32:14Z</cp:lastPrinted>
  <dcterms:created xsi:type="dcterms:W3CDTF">2015-12-18T16:44:35Z</dcterms:created>
  <dcterms:modified xsi:type="dcterms:W3CDTF">2018-02-07T08:32:25Z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