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11-sp.nifi.ru/nd/centre_mezshbudjet/Shared Documents/02. рейтинг субъектов РФ/Работа/2015/I этап/Окончательный вариант/На сайт/"/>
    </mc:Choice>
  </mc:AlternateContent>
  <bookViews>
    <workbookView xWindow="0" yWindow="0" windowWidth="28800" windowHeight="12135" tabRatio="793" activeTab="1"/>
  </bookViews>
  <sheets>
    <sheet name="Рейтинг (Раздел 1)" sheetId="23" r:id="rId1"/>
    <sheet name="Оценка (Раздел 1)" sheetId="12" r:id="rId2"/>
    <sheet name="Методика (Раздел 1)" sheetId="16" r:id="rId3"/>
    <sheet name="Показатель 1.1" sheetId="14" r:id="rId4"/>
    <sheet name="Показатель 1.2" sheetId="8" r:id="rId5"/>
    <sheet name="Показатель 1.3 " sheetId="21" r:id="rId6"/>
    <sheet name="Показатель 1.4" sheetId="19" r:id="rId7"/>
    <sheet name="Показатель 1.5" sheetId="13" r:id="rId8"/>
    <sheet name="Показатель 1.6" sheetId="11" r:id="rId9"/>
    <sheet name="Параметры" sheetId="17" state="hidden" r:id="rId10"/>
  </sheets>
  <externalReferences>
    <externalReference r:id="rId11"/>
  </externalReferences>
  <definedNames>
    <definedName name="_xlnm._FilterDatabase" localSheetId="3" hidden="1">'Показатель 1.1'!$A$9:$R$102</definedName>
    <definedName name="_xlnm._FilterDatabase" localSheetId="4" hidden="1">'Показатель 1.2'!$A$9:$M$102</definedName>
    <definedName name="_xlnm._FilterDatabase" localSheetId="8" hidden="1">'Показатель 1.6'!$A$9:$N$103</definedName>
    <definedName name="А1" localSheetId="0">#REF!</definedName>
    <definedName name="А1">#REF!</definedName>
    <definedName name="Выбор_1.1" localSheetId="5">'[1]1.1'!$C$5:$C$8</definedName>
    <definedName name="Выбор_1.1">'Показатель 1.1'!$C$5:$C$8</definedName>
    <definedName name="Выбор_1.2" localSheetId="5">'Показатель 1.3 '!$C$5:$C$8</definedName>
    <definedName name="Выбор_1.2" localSheetId="6">'Показатель 1.4'!$C$5:$C$8</definedName>
    <definedName name="Выбор_1.2">'Показатель 1.2'!$C$5:$C$8</definedName>
    <definedName name="Выбор_1.3" localSheetId="5">'Показатель 1.3 '!$C$5:$C$7</definedName>
    <definedName name="Выбор_1.3" localSheetId="6">'Показатель 1.4'!$C$5:$C$7</definedName>
    <definedName name="Выбор_1.3" localSheetId="0">#REF!</definedName>
    <definedName name="Выбор_1.3">#REF!</definedName>
    <definedName name="Выбор1.1">'Методика (Раздел 1)'!$B$8:$B$10</definedName>
    <definedName name="Да_нет" localSheetId="5">'[1]1.5'!$C$5:$C$7</definedName>
    <definedName name="Да_нет">'Показатель 1.5'!$C$5:$C$7</definedName>
    <definedName name="_xlnm.Print_Titles" localSheetId="2">'Методика (Раздел 1)'!$3:$4</definedName>
    <definedName name="_xlnm.Print_Titles" localSheetId="1">'Оценка (Раздел 1)'!$4:$5</definedName>
    <definedName name="_xlnm.Print_Titles" localSheetId="3">'Показатель 1.1'!$4:$7</definedName>
    <definedName name="_xlnm.Print_Titles" localSheetId="4">'Показатель 1.2'!$4:$7</definedName>
    <definedName name="_xlnm.Print_Titles" localSheetId="5">'Показатель 1.3 '!$4:$7</definedName>
    <definedName name="_xlnm.Print_Titles" localSheetId="6">'Показатель 1.4'!$4:$7</definedName>
    <definedName name="_xlnm.Print_Titles" localSheetId="7">'Показатель 1.5'!$4:$8</definedName>
    <definedName name="_xlnm.Print_Titles" localSheetId="8">'Показатель 1.6'!$4:$8</definedName>
    <definedName name="_xlnm.Print_Titles" localSheetId="0">'Рейтинг (Раздел 1)'!$4:$5</definedName>
    <definedName name="_xlnm.Print_Area" localSheetId="2">'Методика (Раздел 1)'!$A$3:$E$35</definedName>
    <definedName name="_xlnm.Print_Area" localSheetId="1">'Оценка (Раздел 1)'!$A$1:$J$99</definedName>
    <definedName name="_xlnm.Print_Area" localSheetId="3">'Показатель 1.1'!$A$1:$J$102</definedName>
    <definedName name="_xlnm.Print_Area" localSheetId="4">'Показатель 1.2'!$A$1:$E$102</definedName>
    <definedName name="_xlnm.Print_Area" localSheetId="5">'Показатель 1.3 '!$A$1:$E$102</definedName>
    <definedName name="_xlnm.Print_Area" localSheetId="6">'Показатель 1.4'!$A$1:$E$102</definedName>
    <definedName name="_xlnm.Print_Area" localSheetId="7">'Показатель 1.5'!$A$1:$H$102</definedName>
    <definedName name="_xlnm.Print_Area" localSheetId="8">'Показатель 1.6'!$A$1:$G$102</definedName>
    <definedName name="_xlnm.Print_Area" localSheetId="0">'Рейтинг (Раздел 1)'!$B$1:$J$90</definedName>
    <definedName name="Формат" localSheetId="5">[1]Параметры!$C$3:$C$4</definedName>
    <definedName name="Формат">Параметры!$C$3:$C$4</definedName>
  </definedNames>
  <calcPr calcId="152511"/>
</workbook>
</file>

<file path=xl/calcChain.xml><?xml version="1.0" encoding="utf-8"?>
<calcChain xmlns="http://schemas.openxmlformats.org/spreadsheetml/2006/main">
  <c r="B99" i="12" l="1"/>
  <c r="B96" i="12"/>
  <c r="B95" i="12"/>
  <c r="B94" i="12"/>
  <c r="B92" i="12"/>
  <c r="B91" i="12"/>
  <c r="B90" i="12"/>
  <c r="B89" i="12"/>
  <c r="B88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3" i="12"/>
  <c r="B72" i="12"/>
  <c r="B71" i="12"/>
  <c r="B70" i="12"/>
  <c r="B69" i="12"/>
  <c r="B68" i="12"/>
  <c r="B66" i="12"/>
  <c r="B65" i="12"/>
  <c r="B64" i="12"/>
  <c r="B63" i="12"/>
  <c r="B62" i="12"/>
  <c r="B60" i="12"/>
  <c r="B59" i="12"/>
  <c r="B58" i="12"/>
  <c r="B57" i="12"/>
  <c r="B56" i="12"/>
  <c r="B55" i="12"/>
  <c r="B53" i="12"/>
  <c r="B51" i="12"/>
  <c r="B50" i="12"/>
  <c r="B49" i="12"/>
  <c r="B48" i="12"/>
  <c r="B47" i="12"/>
  <c r="B46" i="12"/>
  <c r="B45" i="12"/>
  <c r="B43" i="12"/>
  <c r="B42" i="12"/>
  <c r="B41" i="12"/>
  <c r="B40" i="12"/>
  <c r="B39" i="12"/>
  <c r="B38" i="12"/>
  <c r="B36" i="12"/>
  <c r="B35" i="12"/>
  <c r="B34" i="12"/>
  <c r="B33" i="12"/>
  <c r="B32" i="12"/>
  <c r="B31" i="12"/>
  <c r="B30" i="12"/>
  <c r="B29" i="12"/>
  <c r="B28" i="12"/>
  <c r="B27" i="12"/>
  <c r="B26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7" i="12"/>
  <c r="E25" i="23" l="1"/>
  <c r="F25" i="23"/>
  <c r="G25" i="23"/>
  <c r="H25" i="23"/>
  <c r="I25" i="23"/>
  <c r="J25" i="23"/>
  <c r="D25" i="23" l="1"/>
  <c r="D13" i="11" l="1"/>
  <c r="E49" i="11" l="1"/>
  <c r="E59" i="11" l="1"/>
  <c r="E101" i="11" l="1"/>
  <c r="F101" i="11" s="1"/>
  <c r="J98" i="12" s="1"/>
  <c r="E99" i="11"/>
  <c r="F99" i="11" s="1"/>
  <c r="J96" i="12" s="1"/>
  <c r="E98" i="11"/>
  <c r="F98" i="11" s="1"/>
  <c r="J95" i="12" s="1"/>
  <c r="E97" i="11"/>
  <c r="F97" i="11" s="1"/>
  <c r="J94" i="12" s="1"/>
  <c r="E96" i="11"/>
  <c r="F96" i="11" s="1"/>
  <c r="E95" i="11"/>
  <c r="F95" i="11" s="1"/>
  <c r="J92" i="12" s="1"/>
  <c r="E94" i="11"/>
  <c r="F94" i="11" s="1"/>
  <c r="J91" i="12" s="1"/>
  <c r="E93" i="11"/>
  <c r="F93" i="11" s="1"/>
  <c r="J90" i="12" s="1"/>
  <c r="E92" i="11"/>
  <c r="F92" i="11" s="1"/>
  <c r="J89" i="12" s="1"/>
  <c r="E91" i="11"/>
  <c r="F91" i="11" s="1"/>
  <c r="J88" i="12" s="1"/>
  <c r="E89" i="11"/>
  <c r="F89" i="11" s="1"/>
  <c r="J86" i="12" s="1"/>
  <c r="E88" i="11"/>
  <c r="F88" i="11" s="1"/>
  <c r="J85" i="12" s="1"/>
  <c r="E87" i="11"/>
  <c r="F87" i="11" s="1"/>
  <c r="E86" i="11"/>
  <c r="F86" i="11" s="1"/>
  <c r="J83" i="12" s="1"/>
  <c r="E85" i="11"/>
  <c r="F85" i="11" s="1"/>
  <c r="J82" i="12" s="1"/>
  <c r="E84" i="11"/>
  <c r="F84" i="11" s="1"/>
  <c r="J81" i="12" s="1"/>
  <c r="E83" i="11"/>
  <c r="F83" i="11" s="1"/>
  <c r="J80" i="12" s="1"/>
  <c r="E82" i="11"/>
  <c r="F82" i="11" s="1"/>
  <c r="J79" i="12" s="1"/>
  <c r="E81" i="11"/>
  <c r="F81" i="11" s="1"/>
  <c r="J78" i="12" s="1"/>
  <c r="E80" i="11"/>
  <c r="F80" i="11" s="1"/>
  <c r="J77" i="12" s="1"/>
  <c r="E79" i="11"/>
  <c r="F79" i="11" s="1"/>
  <c r="E78" i="11"/>
  <c r="F78" i="11" s="1"/>
  <c r="J75" i="12" s="1"/>
  <c r="E76" i="11"/>
  <c r="F76" i="11" s="1"/>
  <c r="J73" i="12" s="1"/>
  <c r="E75" i="11"/>
  <c r="F75" i="11" s="1"/>
  <c r="J72" i="12" s="1"/>
  <c r="E74" i="11"/>
  <c r="F74" i="11" s="1"/>
  <c r="J71" i="12" s="1"/>
  <c r="E73" i="11"/>
  <c r="F73" i="11" s="1"/>
  <c r="J70" i="12" s="1"/>
  <c r="E72" i="11"/>
  <c r="F72" i="11" s="1"/>
  <c r="J69" i="12" s="1"/>
  <c r="E71" i="11"/>
  <c r="F71" i="11" s="1"/>
  <c r="J68" i="12" s="1"/>
  <c r="E69" i="11"/>
  <c r="F69" i="11" s="1"/>
  <c r="J66" i="12" s="1"/>
  <c r="E68" i="11"/>
  <c r="F68" i="11" s="1"/>
  <c r="J65" i="12" s="1"/>
  <c r="E67" i="11"/>
  <c r="F67" i="11" s="1"/>
  <c r="J64" i="12" s="1"/>
  <c r="E66" i="11"/>
  <c r="F66" i="11" s="1"/>
  <c r="J63" i="12" s="1"/>
  <c r="E65" i="11"/>
  <c r="F65" i="11" s="1"/>
  <c r="J62" i="12" s="1"/>
  <c r="E64" i="11"/>
  <c r="F64" i="11" s="1"/>
  <c r="J61" i="12" s="1"/>
  <c r="E63" i="11"/>
  <c r="F63" i="11" s="1"/>
  <c r="J60" i="12" s="1"/>
  <c r="E62" i="11"/>
  <c r="F62" i="11" s="1"/>
  <c r="J59" i="12" s="1"/>
  <c r="E61" i="11"/>
  <c r="F61" i="11" s="1"/>
  <c r="J58" i="12" s="1"/>
  <c r="E60" i="11"/>
  <c r="F60" i="11" s="1"/>
  <c r="J57" i="12" s="1"/>
  <c r="F59" i="11"/>
  <c r="J56" i="12" s="1"/>
  <c r="E58" i="11"/>
  <c r="F58" i="11" s="1"/>
  <c r="J55" i="12" s="1"/>
  <c r="E57" i="11"/>
  <c r="F57" i="11" s="1"/>
  <c r="J54" i="12" s="1"/>
  <c r="E56" i="11"/>
  <c r="F56" i="11" s="1"/>
  <c r="J53" i="12" s="1"/>
  <c r="E54" i="11"/>
  <c r="F54" i="11" s="1"/>
  <c r="J51" i="12" s="1"/>
  <c r="E53" i="11"/>
  <c r="F53" i="11" s="1"/>
  <c r="J50" i="12" s="1"/>
  <c r="E52" i="11"/>
  <c r="F52" i="11" s="1"/>
  <c r="J49" i="12" s="1"/>
  <c r="E51" i="11"/>
  <c r="F51" i="11" s="1"/>
  <c r="J48" i="12" s="1"/>
  <c r="E50" i="11"/>
  <c r="F50" i="11" s="1"/>
  <c r="J47" i="12" s="1"/>
  <c r="F49" i="11"/>
  <c r="J46" i="12" s="1"/>
  <c r="E48" i="11"/>
  <c r="F48" i="11" s="1"/>
  <c r="J45" i="12" s="1"/>
  <c r="E46" i="11"/>
  <c r="F46" i="11" s="1"/>
  <c r="J43" i="12" s="1"/>
  <c r="E45" i="11"/>
  <c r="F45" i="11" s="1"/>
  <c r="J42" i="12" s="1"/>
  <c r="E44" i="11"/>
  <c r="F44" i="11" s="1"/>
  <c r="J41" i="12" s="1"/>
  <c r="D44" i="11"/>
  <c r="E43" i="11"/>
  <c r="F43" i="11" s="1"/>
  <c r="J40" i="12" s="1"/>
  <c r="E42" i="11"/>
  <c r="F42" i="11" s="1"/>
  <c r="J39" i="12" s="1"/>
  <c r="F41" i="11"/>
  <c r="J38" i="12" s="1"/>
  <c r="E39" i="11"/>
  <c r="F39" i="11" s="1"/>
  <c r="J36" i="12" s="1"/>
  <c r="E38" i="11"/>
  <c r="F38" i="11" s="1"/>
  <c r="J35" i="12" s="1"/>
  <c r="E37" i="11"/>
  <c r="F37" i="11" s="1"/>
  <c r="J34" i="12" s="1"/>
  <c r="E36" i="11"/>
  <c r="F36" i="11" s="1"/>
  <c r="J33" i="12" s="1"/>
  <c r="E35" i="11"/>
  <c r="F35" i="11" s="1"/>
  <c r="E34" i="11"/>
  <c r="F34" i="11" s="1"/>
  <c r="J31" i="12" s="1"/>
  <c r="E33" i="11"/>
  <c r="F33" i="11" s="1"/>
  <c r="J30" i="12" s="1"/>
  <c r="E32" i="11"/>
  <c r="F32" i="11" s="1"/>
  <c r="J29" i="12" s="1"/>
  <c r="E31" i="11"/>
  <c r="F31" i="11" s="1"/>
  <c r="J28" i="12" s="1"/>
  <c r="E30" i="11"/>
  <c r="F30" i="11" s="1"/>
  <c r="J27" i="12" s="1"/>
  <c r="E29" i="11"/>
  <c r="F29" i="11" s="1"/>
  <c r="J26" i="12" s="1"/>
  <c r="E27" i="11"/>
  <c r="F27" i="11" s="1"/>
  <c r="J24" i="12" s="1"/>
  <c r="E26" i="11"/>
  <c r="F26" i="11" s="1"/>
  <c r="J23" i="12" s="1"/>
  <c r="E25" i="11"/>
  <c r="F25" i="11" s="1"/>
  <c r="J22" i="12" s="1"/>
  <c r="E24" i="11"/>
  <c r="F24" i="11" s="1"/>
  <c r="J21" i="12" s="1"/>
  <c r="E23" i="11"/>
  <c r="F23" i="11" s="1"/>
  <c r="J20" i="12" s="1"/>
  <c r="E22" i="11"/>
  <c r="F22" i="11" s="1"/>
  <c r="J19" i="12" s="1"/>
  <c r="E21" i="11"/>
  <c r="F21" i="11" s="1"/>
  <c r="J18" i="12" s="1"/>
  <c r="E20" i="11"/>
  <c r="F20" i="11" s="1"/>
  <c r="J17" i="12" s="1"/>
  <c r="E19" i="11"/>
  <c r="F19" i="11" s="1"/>
  <c r="J16" i="12" s="1"/>
  <c r="E18" i="11"/>
  <c r="F18" i="11" s="1"/>
  <c r="J15" i="12" s="1"/>
  <c r="E17" i="11"/>
  <c r="F17" i="11" s="1"/>
  <c r="J14" i="12" s="1"/>
  <c r="E16" i="11"/>
  <c r="F16" i="11" s="1"/>
  <c r="J13" i="12" s="1"/>
  <c r="E15" i="11"/>
  <c r="F15" i="11" s="1"/>
  <c r="J12" i="12" s="1"/>
  <c r="E14" i="11"/>
  <c r="F14" i="11" s="1"/>
  <c r="J11" i="12" s="1"/>
  <c r="E13" i="11"/>
  <c r="F13" i="11" s="1"/>
  <c r="J10" i="12" s="1"/>
  <c r="E12" i="11"/>
  <c r="F12" i="11" s="1"/>
  <c r="J9" i="12" s="1"/>
  <c r="E11" i="11"/>
  <c r="F11" i="11" s="1"/>
  <c r="J8" i="12" s="1"/>
  <c r="E10" i="11"/>
  <c r="F10" i="11" s="1"/>
  <c r="J7" i="12" s="1"/>
  <c r="A3" i="11"/>
  <c r="G102" i="13"/>
  <c r="F101" i="13"/>
  <c r="G101" i="13" s="1"/>
  <c r="F99" i="13"/>
  <c r="G99" i="13" s="1"/>
  <c r="I96" i="12" s="1"/>
  <c r="I10" i="23" s="1"/>
  <c r="F98" i="13"/>
  <c r="G98" i="13" s="1"/>
  <c r="F97" i="13"/>
  <c r="G97" i="13" s="1"/>
  <c r="F96" i="13"/>
  <c r="G96" i="13" s="1"/>
  <c r="I93" i="12" s="1"/>
  <c r="I34" i="23" s="1"/>
  <c r="F95" i="13"/>
  <c r="G95" i="13" s="1"/>
  <c r="I92" i="12" s="1"/>
  <c r="I72" i="23" s="1"/>
  <c r="F94" i="13"/>
  <c r="G94" i="13" s="1"/>
  <c r="F93" i="13"/>
  <c r="G93" i="13" s="1"/>
  <c r="I90" i="12" s="1"/>
  <c r="I40" i="23" s="1"/>
  <c r="F92" i="13"/>
  <c r="G92" i="13" s="1"/>
  <c r="I89" i="12" s="1"/>
  <c r="I21" i="23" s="1"/>
  <c r="F91" i="13"/>
  <c r="G91" i="13" s="1"/>
  <c r="I88" i="12" s="1"/>
  <c r="I30" i="23" s="1"/>
  <c r="F89" i="13"/>
  <c r="G89" i="13" s="1"/>
  <c r="F88" i="13"/>
  <c r="G88" i="13" s="1"/>
  <c r="I85" i="12" s="1"/>
  <c r="I20" i="23" s="1"/>
  <c r="F87" i="13"/>
  <c r="G87" i="13" s="1"/>
  <c r="F86" i="13"/>
  <c r="G86" i="13" s="1"/>
  <c r="F85" i="13"/>
  <c r="G85" i="13" s="1"/>
  <c r="F84" i="13"/>
  <c r="G84" i="13" s="1"/>
  <c r="F83" i="13"/>
  <c r="G83" i="13" s="1"/>
  <c r="F82" i="13"/>
  <c r="G82" i="13" s="1"/>
  <c r="F81" i="13"/>
  <c r="G81" i="13" s="1"/>
  <c r="F80" i="13"/>
  <c r="G80" i="13" s="1"/>
  <c r="F79" i="13"/>
  <c r="G79" i="13" s="1"/>
  <c r="F78" i="13"/>
  <c r="G78" i="13" s="1"/>
  <c r="I75" i="12" s="1"/>
  <c r="I86" i="23" s="1"/>
  <c r="F76" i="13"/>
  <c r="G76" i="13" s="1"/>
  <c r="F75" i="13"/>
  <c r="G75" i="13" s="1"/>
  <c r="F74" i="13"/>
  <c r="G74" i="13" s="1"/>
  <c r="F73" i="13"/>
  <c r="G73" i="13" s="1"/>
  <c r="I70" i="12" s="1"/>
  <c r="I53" i="23" s="1"/>
  <c r="F72" i="13"/>
  <c r="G72" i="13" s="1"/>
  <c r="F71" i="13"/>
  <c r="G71" i="13" s="1"/>
  <c r="F69" i="13"/>
  <c r="G69" i="13" s="1"/>
  <c r="I66" i="12" s="1"/>
  <c r="I49" i="23" s="1"/>
  <c r="F68" i="13"/>
  <c r="G68" i="13" s="1"/>
  <c r="I65" i="12" s="1"/>
  <c r="I76" i="23" s="1"/>
  <c r="F67" i="13"/>
  <c r="G67" i="13" s="1"/>
  <c r="F66" i="13"/>
  <c r="G66" i="13" s="1"/>
  <c r="F65" i="13"/>
  <c r="G65" i="13" s="1"/>
  <c r="I62" i="12" s="1"/>
  <c r="I12" i="23" s="1"/>
  <c r="F64" i="13"/>
  <c r="G64" i="13" s="1"/>
  <c r="I61" i="12" s="1"/>
  <c r="I79" i="23" s="1"/>
  <c r="F63" i="13"/>
  <c r="G63" i="13" s="1"/>
  <c r="F62" i="13"/>
  <c r="G62" i="13" s="1"/>
  <c r="F61" i="13"/>
  <c r="G61" i="13" s="1"/>
  <c r="I58" i="12" s="1"/>
  <c r="I47" i="23" s="1"/>
  <c r="F60" i="13"/>
  <c r="G60" i="13" s="1"/>
  <c r="I57" i="12" s="1"/>
  <c r="I42" i="23" s="1"/>
  <c r="F59" i="13"/>
  <c r="G59" i="13" s="1"/>
  <c r="F58" i="13"/>
  <c r="G58" i="13" s="1"/>
  <c r="F57" i="13"/>
  <c r="G57" i="13" s="1"/>
  <c r="I54" i="12" s="1"/>
  <c r="I56" i="23" s="1"/>
  <c r="F56" i="13"/>
  <c r="G56" i="13" s="1"/>
  <c r="I53" i="12" s="1"/>
  <c r="I31" i="23" s="1"/>
  <c r="F54" i="13"/>
  <c r="G54" i="13" s="1"/>
  <c r="F53" i="13"/>
  <c r="G53" i="13" s="1"/>
  <c r="F52" i="13"/>
  <c r="G52" i="13" s="1"/>
  <c r="I49" i="12" s="1"/>
  <c r="I36" i="23" s="1"/>
  <c r="F51" i="13"/>
  <c r="G51" i="13" s="1"/>
  <c r="I48" i="12" s="1"/>
  <c r="I69" i="23" s="1"/>
  <c r="F50" i="13"/>
  <c r="G50" i="13" s="1"/>
  <c r="F49" i="13"/>
  <c r="G49" i="13" s="1"/>
  <c r="F48" i="13"/>
  <c r="G48" i="13" s="1"/>
  <c r="I45" i="12" s="1"/>
  <c r="I84" i="23" s="1"/>
  <c r="F46" i="13"/>
  <c r="G46" i="13" s="1"/>
  <c r="I43" i="12" s="1"/>
  <c r="I45" i="23" s="1"/>
  <c r="F45" i="13"/>
  <c r="G45" i="13" s="1"/>
  <c r="F44" i="13"/>
  <c r="G44" i="13" s="1"/>
  <c r="F43" i="13"/>
  <c r="G43" i="13" s="1"/>
  <c r="I40" i="12" s="1"/>
  <c r="I27" i="23" s="1"/>
  <c r="F42" i="13"/>
  <c r="G42" i="13" s="1"/>
  <c r="I39" i="12" s="1"/>
  <c r="I7" i="23" s="1"/>
  <c r="F41" i="13"/>
  <c r="G41" i="13" s="1"/>
  <c r="F39" i="13"/>
  <c r="G39" i="13" s="1"/>
  <c r="F38" i="13"/>
  <c r="G38" i="13" s="1"/>
  <c r="I35" i="12" s="1"/>
  <c r="I13" i="23" s="1"/>
  <c r="F37" i="13"/>
  <c r="G37" i="13" s="1"/>
  <c r="I34" i="12" s="1"/>
  <c r="I17" i="23" s="1"/>
  <c r="F36" i="13"/>
  <c r="G36" i="13" s="1"/>
  <c r="F35" i="13"/>
  <c r="G35" i="13" s="1"/>
  <c r="F34" i="13"/>
  <c r="G34" i="13" s="1"/>
  <c r="F33" i="13"/>
  <c r="G33" i="13" s="1"/>
  <c r="I30" i="12" s="1"/>
  <c r="I26" i="23" s="1"/>
  <c r="F32" i="13"/>
  <c r="G32" i="13" s="1"/>
  <c r="F31" i="13"/>
  <c r="G31" i="13" s="1"/>
  <c r="F30" i="13"/>
  <c r="G30" i="13" s="1"/>
  <c r="F29" i="13"/>
  <c r="G29" i="13" s="1"/>
  <c r="I26" i="12" s="1"/>
  <c r="I24" i="23" s="1"/>
  <c r="F27" i="13"/>
  <c r="G27" i="13" s="1"/>
  <c r="F26" i="13"/>
  <c r="G26" i="13" s="1"/>
  <c r="F25" i="13"/>
  <c r="G25" i="13" s="1"/>
  <c r="I22" i="12" s="1"/>
  <c r="I83" i="23" s="1"/>
  <c r="F24" i="13"/>
  <c r="G24" i="13" s="1"/>
  <c r="I21" i="12" s="1"/>
  <c r="I16" i="23" s="1"/>
  <c r="F23" i="13"/>
  <c r="G23" i="13" s="1"/>
  <c r="F22" i="13"/>
  <c r="G22" i="13" s="1"/>
  <c r="F21" i="13"/>
  <c r="G21" i="13" s="1"/>
  <c r="I18" i="12" s="1"/>
  <c r="I66" i="23" s="1"/>
  <c r="F20" i="13"/>
  <c r="G20" i="13" s="1"/>
  <c r="I17" i="12" s="1"/>
  <c r="I65" i="23" s="1"/>
  <c r="F19" i="13"/>
  <c r="G19" i="13" s="1"/>
  <c r="I16" i="12" s="1"/>
  <c r="F18" i="13"/>
  <c r="G18" i="13" s="1"/>
  <c r="F17" i="13"/>
  <c r="G17" i="13" s="1"/>
  <c r="I14" i="12" s="1"/>
  <c r="I44" i="23" s="1"/>
  <c r="F16" i="13"/>
  <c r="G16" i="13" s="1"/>
  <c r="I13" i="12" s="1"/>
  <c r="I52" i="23" s="1"/>
  <c r="F15" i="13"/>
  <c r="G15" i="13" s="1"/>
  <c r="F14" i="13"/>
  <c r="G14" i="13" s="1"/>
  <c r="F13" i="13"/>
  <c r="G13" i="13" s="1"/>
  <c r="I10" i="12" s="1"/>
  <c r="I81" i="23" s="1"/>
  <c r="F12" i="13"/>
  <c r="G12" i="13" s="1"/>
  <c r="I9" i="12" s="1"/>
  <c r="I33" i="23" s="1"/>
  <c r="F11" i="13"/>
  <c r="G11" i="13" s="1"/>
  <c r="F10" i="13"/>
  <c r="G10" i="13" s="1"/>
  <c r="G8" i="13"/>
  <c r="G7" i="13"/>
  <c r="G6" i="13"/>
  <c r="G5" i="13"/>
  <c r="A3" i="13"/>
  <c r="D86" i="19"/>
  <c r="H83" i="12" s="1"/>
  <c r="D84" i="19"/>
  <c r="H81" i="12" s="1"/>
  <c r="H8" i="23" s="1"/>
  <c r="D68" i="19"/>
  <c r="H65" i="12" s="1"/>
  <c r="H76" i="23" s="1"/>
  <c r="D66" i="19"/>
  <c r="H63" i="12" s="1"/>
  <c r="H48" i="23" s="1"/>
  <c r="D50" i="19"/>
  <c r="H47" i="12" s="1"/>
  <c r="H75" i="23" s="1"/>
  <c r="D46" i="19"/>
  <c r="H43" i="12" s="1"/>
  <c r="H45" i="23" s="1"/>
  <c r="D17" i="19"/>
  <c r="H14" i="12" s="1"/>
  <c r="H44" i="23" s="1"/>
  <c r="D14" i="19"/>
  <c r="H11" i="12" s="1"/>
  <c r="H15" i="23" s="1"/>
  <c r="C6" i="19"/>
  <c r="C5" i="19"/>
  <c r="D95" i="19" s="1"/>
  <c r="H92" i="12" s="1"/>
  <c r="H72" i="23" s="1"/>
  <c r="C4" i="19"/>
  <c r="A3" i="19"/>
  <c r="D84" i="21"/>
  <c r="G81" i="12" s="1"/>
  <c r="A3" i="21"/>
  <c r="C7" i="8"/>
  <c r="C6" i="8"/>
  <c r="C5" i="8"/>
  <c r="D92" i="8" s="1"/>
  <c r="F89" i="12" s="1"/>
  <c r="F21" i="23" s="1"/>
  <c r="A3" i="8"/>
  <c r="F98" i="14"/>
  <c r="I98" i="14" s="1"/>
  <c r="F95" i="14"/>
  <c r="I95" i="14" s="1"/>
  <c r="E92" i="12" s="1"/>
  <c r="F92" i="14"/>
  <c r="I92" i="14" s="1"/>
  <c r="E89" i="12" s="1"/>
  <c r="E21" i="23" s="1"/>
  <c r="F91" i="14"/>
  <c r="I91" i="14" s="1"/>
  <c r="E88" i="12" s="1"/>
  <c r="E30" i="23" s="1"/>
  <c r="F85" i="14"/>
  <c r="I85" i="14" s="1"/>
  <c r="E82" i="12" s="1"/>
  <c r="F84" i="14"/>
  <c r="I84" i="14" s="1"/>
  <c r="E81" i="12" s="1"/>
  <c r="E8" i="23" s="1"/>
  <c r="F76" i="14"/>
  <c r="I76" i="14" s="1"/>
  <c r="E73" i="12" s="1"/>
  <c r="F75" i="14"/>
  <c r="I75" i="14" s="1"/>
  <c r="E72" i="12" s="1"/>
  <c r="E28" i="23" s="1"/>
  <c r="F72" i="14"/>
  <c r="I72" i="14" s="1"/>
  <c r="F66" i="14"/>
  <c r="I66" i="14" s="1"/>
  <c r="E63" i="12" s="1"/>
  <c r="F65" i="14"/>
  <c r="I65" i="14" s="1"/>
  <c r="E62" i="12" s="1"/>
  <c r="F53" i="14"/>
  <c r="I53" i="14" s="1"/>
  <c r="E50" i="12" s="1"/>
  <c r="E55" i="23" s="1"/>
  <c r="F51" i="14"/>
  <c r="I51" i="14" s="1"/>
  <c r="E48" i="12" s="1"/>
  <c r="E69" i="23" s="1"/>
  <c r="F41" i="14"/>
  <c r="I41" i="14" s="1"/>
  <c r="E38" i="12" s="1"/>
  <c r="F38" i="14"/>
  <c r="I38" i="14" s="1"/>
  <c r="F36" i="14"/>
  <c r="I36" i="14" s="1"/>
  <c r="E33" i="12" s="1"/>
  <c r="E11" i="23" s="1"/>
  <c r="F34" i="14"/>
  <c r="I34" i="14" s="1"/>
  <c r="F33" i="14"/>
  <c r="I33" i="14" s="1"/>
  <c r="E30" i="12" s="1"/>
  <c r="E26" i="23" s="1"/>
  <c r="F30" i="14"/>
  <c r="I30" i="14" s="1"/>
  <c r="F24" i="14"/>
  <c r="I24" i="14" s="1"/>
  <c r="E21" i="12" s="1"/>
  <c r="E16" i="23" s="1"/>
  <c r="F19" i="14"/>
  <c r="I19" i="14" s="1"/>
  <c r="E16" i="12" s="1"/>
  <c r="E41" i="23" s="1"/>
  <c r="F14" i="14"/>
  <c r="I14" i="14" s="1"/>
  <c r="E11" i="12" s="1"/>
  <c r="E15" i="23" s="1"/>
  <c r="F10" i="14"/>
  <c r="I10" i="14" s="1"/>
  <c r="E7" i="12" s="1"/>
  <c r="C7" i="14"/>
  <c r="C6" i="14"/>
  <c r="F94" i="14" s="1"/>
  <c r="I94" i="14" s="1"/>
  <c r="E91" i="12" s="1"/>
  <c r="C5" i="14"/>
  <c r="F101" i="14" s="1"/>
  <c r="I101" i="14" s="1"/>
  <c r="E98" i="12" s="1"/>
  <c r="E88" i="23" s="1"/>
  <c r="C4" i="14"/>
  <c r="A3" i="14"/>
  <c r="B30" i="16"/>
  <c r="E4" i="11" s="1"/>
  <c r="B24" i="16"/>
  <c r="F4" i="13" s="1"/>
  <c r="J99" i="12"/>
  <c r="I99" i="12"/>
  <c r="I98" i="12"/>
  <c r="I95" i="12"/>
  <c r="E95" i="12"/>
  <c r="E73" i="23" s="1"/>
  <c r="I94" i="12"/>
  <c r="I62" i="23" s="1"/>
  <c r="J93" i="12"/>
  <c r="I91" i="12"/>
  <c r="I80" i="23" s="1"/>
  <c r="I86" i="12"/>
  <c r="I61" i="23" s="1"/>
  <c r="J84" i="12"/>
  <c r="I84" i="12"/>
  <c r="I83" i="12"/>
  <c r="I71" i="23" s="1"/>
  <c r="I82" i="12"/>
  <c r="I81" i="12"/>
  <c r="I80" i="12"/>
  <c r="I89" i="23" s="1"/>
  <c r="I79" i="12"/>
  <c r="I74" i="23" s="1"/>
  <c r="I78" i="12"/>
  <c r="I77" i="12"/>
  <c r="I39" i="23" s="1"/>
  <c r="J76" i="12"/>
  <c r="I76" i="12"/>
  <c r="I38" i="23" s="1"/>
  <c r="I73" i="12"/>
  <c r="I72" i="12"/>
  <c r="I28" i="23" s="1"/>
  <c r="I71" i="12"/>
  <c r="I77" i="23" s="1"/>
  <c r="I69" i="12"/>
  <c r="E69" i="12"/>
  <c r="I68" i="12"/>
  <c r="I64" i="12"/>
  <c r="I63" i="12"/>
  <c r="I48" i="23" s="1"/>
  <c r="I60" i="12"/>
  <c r="I59" i="12"/>
  <c r="I70" i="23" s="1"/>
  <c r="I56" i="12"/>
  <c r="I63" i="23" s="1"/>
  <c r="I55" i="12"/>
  <c r="I51" i="12"/>
  <c r="I78" i="23" s="1"/>
  <c r="I50" i="12"/>
  <c r="I55" i="23" s="1"/>
  <c r="I47" i="12"/>
  <c r="I75" i="23" s="1"/>
  <c r="I46" i="12"/>
  <c r="I59" i="23" s="1"/>
  <c r="I42" i="12"/>
  <c r="I18" i="23" s="1"/>
  <c r="I41" i="12"/>
  <c r="I14" i="23" s="1"/>
  <c r="I38" i="12"/>
  <c r="I6" i="23" s="1"/>
  <c r="I36" i="12"/>
  <c r="I9" i="23" s="1"/>
  <c r="E35" i="12"/>
  <c r="E13" i="23" s="1"/>
  <c r="I33" i="12"/>
  <c r="I11" i="23" s="1"/>
  <c r="J32" i="12"/>
  <c r="I32" i="12"/>
  <c r="I31" i="12"/>
  <c r="I54" i="23" s="1"/>
  <c r="E31" i="12"/>
  <c r="E54" i="23" s="1"/>
  <c r="I29" i="12"/>
  <c r="I28" i="12"/>
  <c r="I27" i="12"/>
  <c r="I68" i="23" s="1"/>
  <c r="E27" i="12"/>
  <c r="E68" i="23" s="1"/>
  <c r="I24" i="12"/>
  <c r="I87" i="23" s="1"/>
  <c r="I23" i="12"/>
  <c r="I67" i="23" s="1"/>
  <c r="I20" i="12"/>
  <c r="I19" i="12"/>
  <c r="I58" i="23" s="1"/>
  <c r="F16" i="12"/>
  <c r="I15" i="12"/>
  <c r="I12" i="12"/>
  <c r="I11" i="12"/>
  <c r="I8" i="12"/>
  <c r="I64" i="23" s="1"/>
  <c r="I7" i="12"/>
  <c r="I23" i="23" s="1"/>
  <c r="J4" i="12"/>
  <c r="I4" i="12"/>
  <c r="H4" i="12"/>
  <c r="G4" i="12"/>
  <c r="F4" i="12"/>
  <c r="E4" i="12"/>
  <c r="I90" i="23"/>
  <c r="I88" i="23"/>
  <c r="I85" i="23"/>
  <c r="I82" i="23"/>
  <c r="I43" i="23"/>
  <c r="I73" i="23"/>
  <c r="E72" i="23"/>
  <c r="H71" i="23"/>
  <c r="I60" i="23"/>
  <c r="F41" i="23"/>
  <c r="I57" i="23"/>
  <c r="I51" i="23"/>
  <c r="I50" i="23"/>
  <c r="I32" i="23"/>
  <c r="I46" i="23"/>
  <c r="I15" i="23"/>
  <c r="E23" i="23"/>
  <c r="I22" i="23"/>
  <c r="I37" i="23"/>
  <c r="E37" i="23"/>
  <c r="I29" i="23"/>
  <c r="I35" i="23"/>
  <c r="I19" i="23"/>
  <c r="E19" i="23"/>
  <c r="E12" i="23"/>
  <c r="I8" i="23"/>
  <c r="J4" i="23"/>
  <c r="I4" i="23"/>
  <c r="H4" i="23"/>
  <c r="G4" i="23"/>
  <c r="F4" i="23"/>
  <c r="E4" i="23"/>
  <c r="D23" i="19" l="1"/>
  <c r="H20" i="12" s="1"/>
  <c r="H82" i="23" s="1"/>
  <c r="D58" i="19"/>
  <c r="H55" i="12" s="1"/>
  <c r="H46" i="23" s="1"/>
  <c r="D75" i="19"/>
  <c r="H72" i="12" s="1"/>
  <c r="H28" i="23" s="1"/>
  <c r="D93" i="19"/>
  <c r="H90" i="12" s="1"/>
  <c r="H40" i="23" s="1"/>
  <c r="D42" i="19"/>
  <c r="H39" i="12" s="1"/>
  <c r="H7" i="23" s="1"/>
  <c r="D60" i="19"/>
  <c r="H57" i="12" s="1"/>
  <c r="H42" i="23" s="1"/>
  <c r="D78" i="19"/>
  <c r="H75" i="12" s="1"/>
  <c r="H86" i="23" s="1"/>
  <c r="D102" i="19"/>
  <c r="H99" i="12" s="1"/>
  <c r="H90" i="23" s="1"/>
  <c r="D52" i="19"/>
  <c r="H49" i="12" s="1"/>
  <c r="H36" i="23" s="1"/>
  <c r="D45" i="19"/>
  <c r="H42" i="12" s="1"/>
  <c r="H18" i="23" s="1"/>
  <c r="D29" i="19"/>
  <c r="H26" i="12" s="1"/>
  <c r="H24" i="23" s="1"/>
  <c r="D101" i="19"/>
  <c r="H98" i="12" s="1"/>
  <c r="H88" i="23" s="1"/>
  <c r="D98" i="19"/>
  <c r="H95" i="12" s="1"/>
  <c r="H73" i="23" s="1"/>
  <c r="D96" i="19"/>
  <c r="H93" i="12" s="1"/>
  <c r="H34" i="23" s="1"/>
  <c r="D94" i="19"/>
  <c r="H91" i="12" s="1"/>
  <c r="H80" i="23" s="1"/>
  <c r="D92" i="19"/>
  <c r="H89" i="12" s="1"/>
  <c r="H21" i="23" s="1"/>
  <c r="D89" i="19"/>
  <c r="H86" i="12" s="1"/>
  <c r="H61" i="23" s="1"/>
  <c r="D87" i="19"/>
  <c r="H84" i="12" s="1"/>
  <c r="H22" i="23" s="1"/>
  <c r="D85" i="19"/>
  <c r="H82" i="12" s="1"/>
  <c r="H19" i="23" s="1"/>
  <c r="D83" i="19"/>
  <c r="H80" i="12" s="1"/>
  <c r="H89" i="23" s="1"/>
  <c r="D81" i="19"/>
  <c r="H78" i="12" s="1"/>
  <c r="H60" i="23" s="1"/>
  <c r="D79" i="19"/>
  <c r="H76" i="12" s="1"/>
  <c r="H38" i="23" s="1"/>
  <c r="D76" i="19"/>
  <c r="H73" i="12" s="1"/>
  <c r="H37" i="23" s="1"/>
  <c r="D74" i="19"/>
  <c r="H71" i="12" s="1"/>
  <c r="H77" i="23" s="1"/>
  <c r="D72" i="19"/>
  <c r="H69" i="12" s="1"/>
  <c r="H51" i="23" s="1"/>
  <c r="D69" i="19"/>
  <c r="H66" i="12" s="1"/>
  <c r="H49" i="23" s="1"/>
  <c r="D67" i="19"/>
  <c r="H64" i="12" s="1"/>
  <c r="H85" i="23" s="1"/>
  <c r="D65" i="19"/>
  <c r="H62" i="12" s="1"/>
  <c r="H12" i="23" s="1"/>
  <c r="D63" i="19"/>
  <c r="H60" i="12" s="1"/>
  <c r="H32" i="23" s="1"/>
  <c r="D61" i="19"/>
  <c r="H58" i="12" s="1"/>
  <c r="H47" i="23" s="1"/>
  <c r="D59" i="19"/>
  <c r="H56" i="12" s="1"/>
  <c r="H63" i="23" s="1"/>
  <c r="D57" i="19"/>
  <c r="H54" i="12" s="1"/>
  <c r="H56" i="23" s="1"/>
  <c r="D54" i="19"/>
  <c r="H51" i="12" s="1"/>
  <c r="H78" i="23" s="1"/>
  <c r="D37" i="19"/>
  <c r="H34" i="12" s="1"/>
  <c r="H17" i="23" s="1"/>
  <c r="D31" i="19"/>
  <c r="H28" i="12" s="1"/>
  <c r="D24" i="19"/>
  <c r="H21" i="12" s="1"/>
  <c r="H16" i="23" s="1"/>
  <c r="D22" i="19"/>
  <c r="H19" i="12" s="1"/>
  <c r="H58" i="23" s="1"/>
  <c r="D20" i="19"/>
  <c r="H17" i="12" s="1"/>
  <c r="H65" i="23" s="1"/>
  <c r="D18" i="19"/>
  <c r="H15" i="12" s="1"/>
  <c r="H57" i="23" s="1"/>
  <c r="D16" i="19"/>
  <c r="H13" i="12" s="1"/>
  <c r="H52" i="23" s="1"/>
  <c r="D10" i="19"/>
  <c r="H7" i="12" s="1"/>
  <c r="H23" i="23" s="1"/>
  <c r="D12" i="19"/>
  <c r="H9" i="12" s="1"/>
  <c r="H33" i="23" s="1"/>
  <c r="D21" i="19"/>
  <c r="H18" i="12" s="1"/>
  <c r="H66" i="23" s="1"/>
  <c r="D39" i="19"/>
  <c r="H36" i="12" s="1"/>
  <c r="H9" i="23" s="1"/>
  <c r="D56" i="19"/>
  <c r="H53" i="12" s="1"/>
  <c r="H31" i="23" s="1"/>
  <c r="D64" i="19"/>
  <c r="H61" i="12" s="1"/>
  <c r="H79" i="23" s="1"/>
  <c r="D73" i="19"/>
  <c r="H70" i="12" s="1"/>
  <c r="H53" i="23" s="1"/>
  <c r="D82" i="19"/>
  <c r="H79" i="12" s="1"/>
  <c r="H74" i="23" s="1"/>
  <c r="D91" i="19"/>
  <c r="H88" i="12" s="1"/>
  <c r="H30" i="23" s="1"/>
  <c r="D99" i="19"/>
  <c r="H96" i="12" s="1"/>
  <c r="H10" i="23" s="1"/>
  <c r="D19" i="19"/>
  <c r="H16" i="12" s="1"/>
  <c r="H41" i="23" s="1"/>
  <c r="D33" i="19"/>
  <c r="H30" i="12" s="1"/>
  <c r="H26" i="23" s="1"/>
  <c r="D53" i="19"/>
  <c r="H50" i="12" s="1"/>
  <c r="H55" i="23" s="1"/>
  <c r="D62" i="19"/>
  <c r="H59" i="12" s="1"/>
  <c r="H70" i="23" s="1"/>
  <c r="D71" i="19"/>
  <c r="H68" i="12" s="1"/>
  <c r="H50" i="23" s="1"/>
  <c r="D80" i="19"/>
  <c r="H77" i="12" s="1"/>
  <c r="H39" i="23" s="1"/>
  <c r="D88" i="19"/>
  <c r="H85" i="12" s="1"/>
  <c r="H20" i="23" s="1"/>
  <c r="D97" i="19"/>
  <c r="H94" i="12" s="1"/>
  <c r="H62" i="23" s="1"/>
  <c r="D16" i="8"/>
  <c r="F13" i="12" s="1"/>
  <c r="F52" i="23" s="1"/>
  <c r="D36" i="8"/>
  <c r="F33" i="12" s="1"/>
  <c r="F11" i="23" s="1"/>
  <c r="D59" i="8"/>
  <c r="F56" i="12" s="1"/>
  <c r="F63" i="23" s="1"/>
  <c r="D81" i="8"/>
  <c r="F78" i="12" s="1"/>
  <c r="F60" i="23" s="1"/>
  <c r="D96" i="8"/>
  <c r="F93" i="12" s="1"/>
  <c r="F34" i="23" s="1"/>
  <c r="D21" i="8"/>
  <c r="F18" i="12" s="1"/>
  <c r="D41" i="8"/>
  <c r="F38" i="12" s="1"/>
  <c r="F6" i="23" s="1"/>
  <c r="D63" i="8"/>
  <c r="F60" i="12" s="1"/>
  <c r="F32" i="23" s="1"/>
  <c r="D85" i="8"/>
  <c r="F82" i="12" s="1"/>
  <c r="F19" i="23" s="1"/>
  <c r="D98" i="8"/>
  <c r="F95" i="12" s="1"/>
  <c r="D27" i="8"/>
  <c r="F24" i="12" s="1"/>
  <c r="D43" i="8"/>
  <c r="F40" i="12" s="1"/>
  <c r="D65" i="8"/>
  <c r="F62" i="12" s="1"/>
  <c r="D89" i="8"/>
  <c r="F86" i="12" s="1"/>
  <c r="F61" i="23" s="1"/>
  <c r="D14" i="8"/>
  <c r="F11" i="12" s="1"/>
  <c r="D32" i="8"/>
  <c r="F29" i="12" s="1"/>
  <c r="F43" i="23" s="1"/>
  <c r="D45" i="8"/>
  <c r="F42" i="12" s="1"/>
  <c r="F18" i="23" s="1"/>
  <c r="D72" i="8"/>
  <c r="F69" i="12" s="1"/>
  <c r="F51" i="23" s="1"/>
  <c r="F13" i="14"/>
  <c r="I13" i="14" s="1"/>
  <c r="E10" i="12" s="1"/>
  <c r="E81" i="23" s="1"/>
  <c r="F26" i="14"/>
  <c r="I26" i="14" s="1"/>
  <c r="E23" i="12" s="1"/>
  <c r="E67" i="23" s="1"/>
  <c r="F49" i="14"/>
  <c r="I49" i="14" s="1"/>
  <c r="E46" i="12" s="1"/>
  <c r="E59" i="23" s="1"/>
  <c r="F57" i="14"/>
  <c r="I57" i="14" s="1"/>
  <c r="E54" i="12" s="1"/>
  <c r="F58" i="14"/>
  <c r="I58" i="14" s="1"/>
  <c r="E55" i="12" s="1"/>
  <c r="E46" i="23" s="1"/>
  <c r="F67" i="14"/>
  <c r="I67" i="14" s="1"/>
  <c r="E64" i="12" s="1"/>
  <c r="E85" i="23" s="1"/>
  <c r="F11" i="14"/>
  <c r="I11" i="14" s="1"/>
  <c r="E8" i="12" s="1"/>
  <c r="E64" i="23" s="1"/>
  <c r="F17" i="14"/>
  <c r="I17" i="14" s="1"/>
  <c r="E14" i="12" s="1"/>
  <c r="E44" i="23" s="1"/>
  <c r="F22" i="14"/>
  <c r="I22" i="14" s="1"/>
  <c r="E19" i="12" s="1"/>
  <c r="E58" i="23" s="1"/>
  <c r="F31" i="14"/>
  <c r="I31" i="14" s="1"/>
  <c r="E28" i="12" s="1"/>
  <c r="F43" i="14"/>
  <c r="I43" i="14" s="1"/>
  <c r="E40" i="12" s="1"/>
  <c r="E27" i="23" s="1"/>
  <c r="F52" i="14"/>
  <c r="I52" i="14" s="1"/>
  <c r="E49" i="12" s="1"/>
  <c r="E36" i="23" s="1"/>
  <c r="F62" i="14"/>
  <c r="I62" i="14" s="1"/>
  <c r="E59" i="12" s="1"/>
  <c r="E70" i="23" s="1"/>
  <c r="F69" i="14"/>
  <c r="I69" i="14" s="1"/>
  <c r="E66" i="12" s="1"/>
  <c r="E49" i="23" s="1"/>
  <c r="F79" i="14"/>
  <c r="I79" i="14" s="1"/>
  <c r="E76" i="12" s="1"/>
  <c r="E38" i="23" s="1"/>
  <c r="F88" i="14"/>
  <c r="I88" i="14" s="1"/>
  <c r="E85" i="12" s="1"/>
  <c r="E20" i="23" s="1"/>
  <c r="F93" i="14"/>
  <c r="I93" i="14" s="1"/>
  <c r="E90" i="12" s="1"/>
  <c r="E40" i="23" s="1"/>
  <c r="F18" i="14"/>
  <c r="I18" i="14" s="1"/>
  <c r="E15" i="12" s="1"/>
  <c r="F48" i="14"/>
  <c r="I48" i="14" s="1"/>
  <c r="E45" i="12" s="1"/>
  <c r="E84" i="23" s="1"/>
  <c r="F83" i="14"/>
  <c r="I83" i="14" s="1"/>
  <c r="E80" i="12" s="1"/>
  <c r="F89" i="14"/>
  <c r="I89" i="14" s="1"/>
  <c r="E86" i="12" s="1"/>
  <c r="J15" i="23"/>
  <c r="J57" i="23"/>
  <c r="J67" i="23"/>
  <c r="J9" i="23"/>
  <c r="J36" i="23"/>
  <c r="J47" i="23"/>
  <c r="J49" i="23"/>
  <c r="J77" i="23"/>
  <c r="J21" i="23"/>
  <c r="J88" i="23"/>
  <c r="J64" i="23"/>
  <c r="J35" i="23"/>
  <c r="J82" i="23"/>
  <c r="J87" i="23"/>
  <c r="J43" i="23"/>
  <c r="J11" i="23"/>
  <c r="J6" i="23"/>
  <c r="J14" i="23"/>
  <c r="J59" i="23"/>
  <c r="J55" i="23"/>
  <c r="J46" i="23"/>
  <c r="J70" i="23"/>
  <c r="J48" i="23"/>
  <c r="J50" i="23"/>
  <c r="J28" i="23"/>
  <c r="J39" i="23"/>
  <c r="J8" i="23"/>
  <c r="J20" i="23"/>
  <c r="J40" i="23"/>
  <c r="J62" i="23"/>
  <c r="J90" i="23"/>
  <c r="J33" i="23"/>
  <c r="J52" i="23"/>
  <c r="J65" i="23"/>
  <c r="J16" i="23"/>
  <c r="J24" i="23"/>
  <c r="J26" i="23"/>
  <c r="J17" i="23"/>
  <c r="J7" i="23"/>
  <c r="J18" i="23"/>
  <c r="J75" i="23"/>
  <c r="J78" i="23"/>
  <c r="J32" i="23"/>
  <c r="J85" i="23"/>
  <c r="J51" i="23"/>
  <c r="J37" i="23"/>
  <c r="J60" i="23"/>
  <c r="J19" i="23"/>
  <c r="J61" i="23"/>
  <c r="J80" i="23"/>
  <c r="J73" i="23"/>
  <c r="J23" i="23"/>
  <c r="J58" i="23"/>
  <c r="J84" i="23"/>
  <c r="J56" i="23"/>
  <c r="J12" i="23"/>
  <c r="J89" i="23"/>
  <c r="J29" i="23"/>
  <c r="J38" i="23"/>
  <c r="J22" i="23"/>
  <c r="J34" i="23"/>
  <c r="J44" i="23"/>
  <c r="J66" i="23"/>
  <c r="J83" i="23"/>
  <c r="J68" i="23"/>
  <c r="J54" i="23"/>
  <c r="J13" i="23"/>
  <c r="J27" i="23"/>
  <c r="J45" i="23"/>
  <c r="J69" i="23"/>
  <c r="J31" i="23"/>
  <c r="J42" i="23"/>
  <c r="J79" i="23"/>
  <c r="J76" i="23"/>
  <c r="J86" i="23"/>
  <c r="J74" i="23"/>
  <c r="J71" i="23"/>
  <c r="J30" i="23"/>
  <c r="J72" i="23"/>
  <c r="J10" i="23"/>
  <c r="F66" i="23"/>
  <c r="F73" i="23"/>
  <c r="F15" i="23"/>
  <c r="F87" i="23"/>
  <c r="F27" i="23"/>
  <c r="F12" i="23"/>
  <c r="J53" i="23"/>
  <c r="J63" i="23"/>
  <c r="J81" i="23"/>
  <c r="J41" i="23"/>
  <c r="I41" i="23"/>
  <c r="G8" i="23"/>
  <c r="D102" i="21"/>
  <c r="G99" i="12" s="1"/>
  <c r="D10" i="21"/>
  <c r="G7" i="12" s="1"/>
  <c r="D58" i="21"/>
  <c r="G55" i="12" s="1"/>
  <c r="D31" i="21"/>
  <c r="G28" i="12" s="1"/>
  <c r="D80" i="21"/>
  <c r="G77" i="12" s="1"/>
  <c r="D49" i="21"/>
  <c r="G46" i="12" s="1"/>
  <c r="D97" i="21"/>
  <c r="G94" i="12" s="1"/>
  <c r="D26" i="21"/>
  <c r="G23" i="12" s="1"/>
  <c r="D75" i="21"/>
  <c r="G72" i="12" s="1"/>
  <c r="D22" i="21"/>
  <c r="G19" i="12" s="1"/>
  <c r="D44" i="21"/>
  <c r="G41" i="12" s="1"/>
  <c r="D66" i="21"/>
  <c r="G63" i="12" s="1"/>
  <c r="D93" i="21"/>
  <c r="G90" i="12" s="1"/>
  <c r="D14" i="21"/>
  <c r="G11" i="12" s="1"/>
  <c r="D39" i="21"/>
  <c r="G36" i="12" s="1"/>
  <c r="D62" i="21"/>
  <c r="G59" i="12" s="1"/>
  <c r="E6" i="23"/>
  <c r="E48" i="23"/>
  <c r="E51" i="23"/>
  <c r="E57" i="23"/>
  <c r="E56" i="23"/>
  <c r="E61" i="23"/>
  <c r="E80" i="23"/>
  <c r="E89" i="23"/>
  <c r="D101" i="8"/>
  <c r="F98" i="12" s="1"/>
  <c r="D83" i="8"/>
  <c r="F80" i="12" s="1"/>
  <c r="D74" i="8"/>
  <c r="F71" i="12" s="1"/>
  <c r="D57" i="8"/>
  <c r="F54" i="12" s="1"/>
  <c r="D48" i="8"/>
  <c r="F45" i="12" s="1"/>
  <c r="D38" i="8"/>
  <c r="F35" i="12" s="1"/>
  <c r="D30" i="8"/>
  <c r="F27" i="12" s="1"/>
  <c r="D12" i="8"/>
  <c r="F9" i="12" s="1"/>
  <c r="D87" i="8"/>
  <c r="F84" i="12" s="1"/>
  <c r="D79" i="8"/>
  <c r="F76" i="12" s="1"/>
  <c r="D69" i="8"/>
  <c r="F66" i="12" s="1"/>
  <c r="D61" i="8"/>
  <c r="F58" i="12" s="1"/>
  <c r="D52" i="8"/>
  <c r="F49" i="12" s="1"/>
  <c r="D34" i="8"/>
  <c r="F31" i="12" s="1"/>
  <c r="D25" i="8"/>
  <c r="F22" i="12" s="1"/>
  <c r="D67" i="8"/>
  <c r="F64" i="12" s="1"/>
  <c r="D54" i="8"/>
  <c r="F51" i="12" s="1"/>
  <c r="D23" i="8"/>
  <c r="F20" i="12" s="1"/>
  <c r="D94" i="8"/>
  <c r="F91" i="12" s="1"/>
  <c r="D50" i="8"/>
  <c r="F47" i="12" s="1"/>
  <c r="D10" i="8"/>
  <c r="F7" i="12" s="1"/>
  <c r="D18" i="8"/>
  <c r="F15" i="12" s="1"/>
  <c r="D76" i="8"/>
  <c r="F73" i="12" s="1"/>
  <c r="F99" i="14"/>
  <c r="I99" i="14" s="1"/>
  <c r="E96" i="12" s="1"/>
  <c r="F86" i="14"/>
  <c r="I86" i="14" s="1"/>
  <c r="E83" i="12" s="1"/>
  <c r="F82" i="14"/>
  <c r="I82" i="14" s="1"/>
  <c r="E79" i="12" s="1"/>
  <c r="F78" i="14"/>
  <c r="I78" i="14" s="1"/>
  <c r="E75" i="12" s="1"/>
  <c r="F73" i="14"/>
  <c r="I73" i="14" s="1"/>
  <c r="E70" i="12" s="1"/>
  <c r="F68" i="14"/>
  <c r="I68" i="14" s="1"/>
  <c r="E65" i="12" s="1"/>
  <c r="F64" i="14"/>
  <c r="I64" i="14" s="1"/>
  <c r="E61" i="12" s="1"/>
  <c r="F59" i="14"/>
  <c r="I59" i="14" s="1"/>
  <c r="E56" i="12" s="1"/>
  <c r="F56" i="14"/>
  <c r="I56" i="14" s="1"/>
  <c r="E53" i="12" s="1"/>
  <c r="F50" i="14"/>
  <c r="I50" i="14" s="1"/>
  <c r="E47" i="12" s="1"/>
  <c r="F46" i="14"/>
  <c r="I46" i="14" s="1"/>
  <c r="E43" i="12" s="1"/>
  <c r="F37" i="14"/>
  <c r="I37" i="14" s="1"/>
  <c r="E34" i="12" s="1"/>
  <c r="F32" i="14"/>
  <c r="I32" i="14" s="1"/>
  <c r="E29" i="12" s="1"/>
  <c r="F29" i="14"/>
  <c r="I29" i="14" s="1"/>
  <c r="E26" i="12" s="1"/>
  <c r="F23" i="14"/>
  <c r="I23" i="14" s="1"/>
  <c r="E20" i="12" s="1"/>
  <c r="F20" i="14"/>
  <c r="I20" i="14" s="1"/>
  <c r="E17" i="12" s="1"/>
  <c r="F15" i="14"/>
  <c r="I15" i="14" s="1"/>
  <c r="E12" i="12" s="1"/>
  <c r="F12" i="14"/>
  <c r="I12" i="14" s="1"/>
  <c r="E9" i="12" s="1"/>
  <c r="F102" i="14"/>
  <c r="I102" i="14" s="1"/>
  <c r="E99" i="12" s="1"/>
  <c r="F97" i="14"/>
  <c r="I97" i="14" s="1"/>
  <c r="E94" i="12" s="1"/>
  <c r="F80" i="14"/>
  <c r="I80" i="14" s="1"/>
  <c r="E77" i="12" s="1"/>
  <c r="F71" i="14"/>
  <c r="I71" i="14" s="1"/>
  <c r="E68" i="12" s="1"/>
  <c r="F63" i="14"/>
  <c r="I63" i="14" s="1"/>
  <c r="E60" i="12" s="1"/>
  <c r="F60" i="14"/>
  <c r="I60" i="14" s="1"/>
  <c r="E57" i="12" s="1"/>
  <c r="F54" i="14"/>
  <c r="I54" i="14" s="1"/>
  <c r="E51" i="12" s="1"/>
  <c r="F45" i="14"/>
  <c r="I45" i="14" s="1"/>
  <c r="E42" i="12" s="1"/>
  <c r="F42" i="14"/>
  <c r="I42" i="14" s="1"/>
  <c r="E39" i="12" s="1"/>
  <c r="F27" i="14"/>
  <c r="I27" i="14" s="1"/>
  <c r="E24" i="12" s="1"/>
  <c r="F16" i="14"/>
  <c r="I16" i="14" s="1"/>
  <c r="E13" i="12" s="1"/>
  <c r="F21" i="14"/>
  <c r="I21" i="14" s="1"/>
  <c r="E18" i="12" s="1"/>
  <c r="F25" i="14"/>
  <c r="I25" i="14" s="1"/>
  <c r="E22" i="12" s="1"/>
  <c r="F35" i="14"/>
  <c r="I35" i="14" s="1"/>
  <c r="E32" i="12" s="1"/>
  <c r="F39" i="14"/>
  <c r="I39" i="14" s="1"/>
  <c r="E36" i="12" s="1"/>
  <c r="F44" i="14"/>
  <c r="I44" i="14" s="1"/>
  <c r="E41" i="12" s="1"/>
  <c r="F61" i="14"/>
  <c r="I61" i="14" s="1"/>
  <c r="E58" i="12" s="1"/>
  <c r="F74" i="14"/>
  <c r="I74" i="14" s="1"/>
  <c r="E71" i="12" s="1"/>
  <c r="F81" i="14"/>
  <c r="I81" i="14" s="1"/>
  <c r="E78" i="12" s="1"/>
  <c r="F87" i="14"/>
  <c r="I87" i="14" s="1"/>
  <c r="E84" i="12" s="1"/>
  <c r="F96" i="14"/>
  <c r="I96" i="14" s="1"/>
  <c r="E93" i="12" s="1"/>
  <c r="D98" i="21"/>
  <c r="G95" i="12" s="1"/>
  <c r="D94" i="21"/>
  <c r="G91" i="12" s="1"/>
  <c r="D89" i="21"/>
  <c r="G86" i="12" s="1"/>
  <c r="D85" i="21"/>
  <c r="G82" i="12" s="1"/>
  <c r="D81" i="21"/>
  <c r="G78" i="12" s="1"/>
  <c r="D76" i="21"/>
  <c r="G73" i="12" s="1"/>
  <c r="D72" i="21"/>
  <c r="G69" i="12" s="1"/>
  <c r="D67" i="21"/>
  <c r="G64" i="12" s="1"/>
  <c r="D63" i="21"/>
  <c r="G60" i="12" s="1"/>
  <c r="D59" i="21"/>
  <c r="G56" i="12" s="1"/>
  <c r="D54" i="21"/>
  <c r="G51" i="12" s="1"/>
  <c r="D50" i="21"/>
  <c r="G47" i="12" s="1"/>
  <c r="D45" i="21"/>
  <c r="G42" i="12" s="1"/>
  <c r="D41" i="21"/>
  <c r="G38" i="12" s="1"/>
  <c r="D36" i="21"/>
  <c r="G33" i="12" s="1"/>
  <c r="D32" i="21"/>
  <c r="G29" i="12" s="1"/>
  <c r="D27" i="21"/>
  <c r="G24" i="12" s="1"/>
  <c r="D23" i="21"/>
  <c r="G20" i="12" s="1"/>
  <c r="D19" i="21"/>
  <c r="G16" i="12" s="1"/>
  <c r="D15" i="21"/>
  <c r="G12" i="12" s="1"/>
  <c r="D11" i="21"/>
  <c r="G8" i="12" s="1"/>
  <c r="D101" i="21"/>
  <c r="G98" i="12" s="1"/>
  <c r="D96" i="21"/>
  <c r="G93" i="12" s="1"/>
  <c r="D92" i="21"/>
  <c r="G89" i="12" s="1"/>
  <c r="D87" i="21"/>
  <c r="G84" i="12" s="1"/>
  <c r="D83" i="21"/>
  <c r="G80" i="12" s="1"/>
  <c r="D79" i="21"/>
  <c r="G76" i="12" s="1"/>
  <c r="D74" i="21"/>
  <c r="G71" i="12" s="1"/>
  <c r="D69" i="21"/>
  <c r="G66" i="12" s="1"/>
  <c r="D65" i="21"/>
  <c r="G62" i="12" s="1"/>
  <c r="D61" i="21"/>
  <c r="G58" i="12" s="1"/>
  <c r="D57" i="21"/>
  <c r="G54" i="12" s="1"/>
  <c r="D52" i="21"/>
  <c r="G49" i="12" s="1"/>
  <c r="D48" i="21"/>
  <c r="G45" i="12" s="1"/>
  <c r="D43" i="21"/>
  <c r="G40" i="12" s="1"/>
  <c r="D38" i="21"/>
  <c r="G35" i="12" s="1"/>
  <c r="D34" i="21"/>
  <c r="G31" i="12" s="1"/>
  <c r="D30" i="21"/>
  <c r="G27" i="12" s="1"/>
  <c r="D25" i="21"/>
  <c r="G22" i="12" s="1"/>
  <c r="D21" i="21"/>
  <c r="G18" i="12" s="1"/>
  <c r="D17" i="21"/>
  <c r="G14" i="12" s="1"/>
  <c r="D13" i="21"/>
  <c r="G10" i="12" s="1"/>
  <c r="D95" i="21"/>
  <c r="G92" i="12" s="1"/>
  <c r="D86" i="21"/>
  <c r="G83" i="12" s="1"/>
  <c r="D78" i="21"/>
  <c r="G75" i="12" s="1"/>
  <c r="D68" i="21"/>
  <c r="G65" i="12" s="1"/>
  <c r="D60" i="21"/>
  <c r="G57" i="12" s="1"/>
  <c r="D51" i="21"/>
  <c r="G48" i="12" s="1"/>
  <c r="D42" i="21"/>
  <c r="G39" i="12" s="1"/>
  <c r="D33" i="21"/>
  <c r="G30" i="12" s="1"/>
  <c r="D24" i="21"/>
  <c r="G21" i="12" s="1"/>
  <c r="D16" i="21"/>
  <c r="G13" i="12" s="1"/>
  <c r="D99" i="21"/>
  <c r="G96" i="12" s="1"/>
  <c r="D91" i="21"/>
  <c r="G88" i="12" s="1"/>
  <c r="D82" i="21"/>
  <c r="G79" i="12" s="1"/>
  <c r="D73" i="21"/>
  <c r="G70" i="12" s="1"/>
  <c r="D64" i="21"/>
  <c r="G61" i="12" s="1"/>
  <c r="D56" i="21"/>
  <c r="G53" i="12" s="1"/>
  <c r="D46" i="21"/>
  <c r="G43" i="12" s="1"/>
  <c r="D37" i="21"/>
  <c r="G34" i="12" s="1"/>
  <c r="D29" i="21"/>
  <c r="G26" i="12" s="1"/>
  <c r="D20" i="21"/>
  <c r="G17" i="12" s="1"/>
  <c r="D12" i="21"/>
  <c r="G9" i="12" s="1"/>
  <c r="D18" i="21"/>
  <c r="G15" i="12" s="1"/>
  <c r="D35" i="21"/>
  <c r="G32" i="12" s="1"/>
  <c r="D53" i="21"/>
  <c r="G50" i="12" s="1"/>
  <c r="D71" i="21"/>
  <c r="G68" i="12" s="1"/>
  <c r="D88" i="21"/>
  <c r="G85" i="12" s="1"/>
  <c r="D99" i="8"/>
  <c r="F96" i="12" s="1"/>
  <c r="D13" i="8"/>
  <c r="F10" i="12" s="1"/>
  <c r="D17" i="8"/>
  <c r="F14" i="12" s="1"/>
  <c r="D22" i="8"/>
  <c r="F19" i="12" s="1"/>
  <c r="D26" i="8"/>
  <c r="F23" i="12" s="1"/>
  <c r="D31" i="8"/>
  <c r="F28" i="12" s="1"/>
  <c r="D35" i="8"/>
  <c r="F32" i="12" s="1"/>
  <c r="D39" i="8"/>
  <c r="F36" i="12" s="1"/>
  <c r="D44" i="8"/>
  <c r="F41" i="12" s="1"/>
  <c r="D49" i="8"/>
  <c r="F46" i="12" s="1"/>
  <c r="D53" i="8"/>
  <c r="F50" i="12" s="1"/>
  <c r="D58" i="8"/>
  <c r="F55" i="12" s="1"/>
  <c r="D62" i="8"/>
  <c r="F59" i="12" s="1"/>
  <c r="D66" i="8"/>
  <c r="F63" i="12" s="1"/>
  <c r="D71" i="8"/>
  <c r="F68" i="12" s="1"/>
  <c r="D75" i="8"/>
  <c r="F72" i="12" s="1"/>
  <c r="D80" i="8"/>
  <c r="F77" i="12" s="1"/>
  <c r="D84" i="8"/>
  <c r="F81" i="12" s="1"/>
  <c r="D88" i="8"/>
  <c r="F85" i="12" s="1"/>
  <c r="D93" i="8"/>
  <c r="F90" i="12" s="1"/>
  <c r="D97" i="8"/>
  <c r="F94" i="12" s="1"/>
  <c r="D102" i="8"/>
  <c r="F99" i="12" s="1"/>
  <c r="D51" i="19"/>
  <c r="H48" i="12" s="1"/>
  <c r="H69" i="23" s="1"/>
  <c r="D49" i="19"/>
  <c r="H46" i="12" s="1"/>
  <c r="H59" i="23" s="1"/>
  <c r="D43" i="19"/>
  <c r="H40" i="12" s="1"/>
  <c r="H27" i="23" s="1"/>
  <c r="D41" i="19"/>
  <c r="H38" i="12" s="1"/>
  <c r="H6" i="23" s="1"/>
  <c r="D38" i="19"/>
  <c r="H35" i="12" s="1"/>
  <c r="H13" i="23" s="1"/>
  <c r="D36" i="19"/>
  <c r="H33" i="12" s="1"/>
  <c r="H11" i="23" s="1"/>
  <c r="D34" i="19"/>
  <c r="H31" i="12" s="1"/>
  <c r="H54" i="23" s="1"/>
  <c r="D32" i="19"/>
  <c r="H29" i="12" s="1"/>
  <c r="H43" i="23" s="1"/>
  <c r="D30" i="19"/>
  <c r="H27" i="12" s="1"/>
  <c r="H68" i="23" s="1"/>
  <c r="D27" i="19"/>
  <c r="H24" i="12" s="1"/>
  <c r="H87" i="23" s="1"/>
  <c r="D25" i="19"/>
  <c r="H22" i="12" s="1"/>
  <c r="H83" i="23" s="1"/>
  <c r="D11" i="19"/>
  <c r="H8" i="12" s="1"/>
  <c r="H64" i="23" s="1"/>
  <c r="D13" i="19"/>
  <c r="H10" i="12" s="1"/>
  <c r="H81" i="23" s="1"/>
  <c r="D15" i="19"/>
  <c r="H12" i="12" s="1"/>
  <c r="H35" i="23" s="1"/>
  <c r="D26" i="19"/>
  <c r="H23" i="12" s="1"/>
  <c r="H67" i="23" s="1"/>
  <c r="D35" i="19"/>
  <c r="H32" i="12" s="1"/>
  <c r="H29" i="23" s="1"/>
  <c r="D44" i="19"/>
  <c r="H41" i="12" s="1"/>
  <c r="H14" i="23" s="1"/>
  <c r="D48" i="19"/>
  <c r="H45" i="12" s="1"/>
  <c r="H84" i="23" s="1"/>
  <c r="D11" i="8"/>
  <c r="F8" i="12" s="1"/>
  <c r="D15" i="8"/>
  <c r="F12" i="12" s="1"/>
  <c r="D20" i="8"/>
  <c r="F17" i="12" s="1"/>
  <c r="D24" i="8"/>
  <c r="F21" i="12" s="1"/>
  <c r="D29" i="8"/>
  <c r="F26" i="12" s="1"/>
  <c r="D33" i="8"/>
  <c r="F30" i="12" s="1"/>
  <c r="D37" i="8"/>
  <c r="F34" i="12" s="1"/>
  <c r="D42" i="8"/>
  <c r="F39" i="12" s="1"/>
  <c r="D46" i="8"/>
  <c r="F43" i="12" s="1"/>
  <c r="D51" i="8"/>
  <c r="F48" i="12" s="1"/>
  <c r="D56" i="8"/>
  <c r="F53" i="12" s="1"/>
  <c r="D60" i="8"/>
  <c r="F57" i="12" s="1"/>
  <c r="D64" i="8"/>
  <c r="F61" i="12" s="1"/>
  <c r="D68" i="8"/>
  <c r="F65" i="12" s="1"/>
  <c r="D73" i="8"/>
  <c r="F70" i="12" s="1"/>
  <c r="D78" i="8"/>
  <c r="F75" i="12" s="1"/>
  <c r="D82" i="8"/>
  <c r="F79" i="12" s="1"/>
  <c r="D86" i="8"/>
  <c r="F83" i="12" s="1"/>
  <c r="D91" i="8"/>
  <c r="F88" i="12" s="1"/>
  <c r="D95" i="8"/>
  <c r="F92" i="12" s="1"/>
  <c r="F79" i="23" l="1"/>
  <c r="F45" i="23"/>
  <c r="F24" i="23"/>
  <c r="F64" i="23"/>
  <c r="F62" i="23"/>
  <c r="F70" i="23"/>
  <c r="F10" i="23"/>
  <c r="F37" i="23"/>
  <c r="F80" i="23"/>
  <c r="F49" i="23"/>
  <c r="F86" i="23"/>
  <c r="F7" i="23"/>
  <c r="F16" i="23"/>
  <c r="F28" i="23"/>
  <c r="F46" i="23"/>
  <c r="F9" i="23"/>
  <c r="F57" i="23"/>
  <c r="F82" i="23"/>
  <c r="F54" i="23"/>
  <c r="F38" i="23"/>
  <c r="F13" i="23"/>
  <c r="F89" i="23"/>
  <c r="F14" i="23"/>
  <c r="F53" i="23"/>
  <c r="F31" i="23"/>
  <c r="F17" i="23"/>
  <c r="F65" i="23"/>
  <c r="F50" i="23"/>
  <c r="F29" i="23"/>
  <c r="F44" i="23"/>
  <c r="F78" i="23"/>
  <c r="F36" i="23"/>
  <c r="F22" i="23"/>
  <c r="F84" i="23"/>
  <c r="F74" i="23"/>
  <c r="F39" i="23"/>
  <c r="F67" i="23"/>
  <c r="F83" i="23"/>
  <c r="F68" i="23"/>
  <c r="F77" i="23"/>
  <c r="F71" i="23"/>
  <c r="F76" i="23"/>
  <c r="F69" i="23"/>
  <c r="F35" i="23"/>
  <c r="F8" i="23"/>
  <c r="D8" i="23" s="1"/>
  <c r="F48" i="23"/>
  <c r="F81" i="23"/>
  <c r="F75" i="23"/>
  <c r="F47" i="23"/>
  <c r="F33" i="23"/>
  <c r="F56" i="23"/>
  <c r="G50" i="23"/>
  <c r="G33" i="23"/>
  <c r="G45" i="23"/>
  <c r="G74" i="23"/>
  <c r="G16" i="23"/>
  <c r="G42" i="23"/>
  <c r="G72" i="23"/>
  <c r="G83" i="23"/>
  <c r="G27" i="23"/>
  <c r="D27" i="23" s="1"/>
  <c r="G47" i="23"/>
  <c r="G38" i="23"/>
  <c r="G34" i="23"/>
  <c r="G41" i="23"/>
  <c r="D41" i="23" s="1"/>
  <c r="G11" i="23"/>
  <c r="D11" i="23" s="1"/>
  <c r="G78" i="23"/>
  <c r="G51" i="23"/>
  <c r="D51" i="23" s="1"/>
  <c r="G61" i="23"/>
  <c r="D61" i="23" s="1"/>
  <c r="G15" i="23"/>
  <c r="D15" i="23" s="1"/>
  <c r="G58" i="23"/>
  <c r="G59" i="23"/>
  <c r="G23" i="23"/>
  <c r="G55" i="23"/>
  <c r="G65" i="23"/>
  <c r="G31" i="23"/>
  <c r="G30" i="23"/>
  <c r="G26" i="23"/>
  <c r="G76" i="23"/>
  <c r="G81" i="23"/>
  <c r="G68" i="23"/>
  <c r="G84" i="23"/>
  <c r="G12" i="23"/>
  <c r="D12" i="23" s="1"/>
  <c r="G89" i="23"/>
  <c r="G88" i="23"/>
  <c r="G82" i="23"/>
  <c r="G6" i="23"/>
  <c r="D6" i="23" s="1"/>
  <c r="G63" i="23"/>
  <c r="G37" i="23"/>
  <c r="D37" i="23" s="1"/>
  <c r="G80" i="23"/>
  <c r="G40" i="23"/>
  <c r="G28" i="23"/>
  <c r="G39" i="23"/>
  <c r="G90" i="23"/>
  <c r="G29" i="23"/>
  <c r="G24" i="23"/>
  <c r="G79" i="23"/>
  <c r="G10" i="23"/>
  <c r="G7" i="23"/>
  <c r="G86" i="23"/>
  <c r="G44" i="23"/>
  <c r="G54" i="23"/>
  <c r="G36" i="23"/>
  <c r="G49" i="23"/>
  <c r="G22" i="23"/>
  <c r="G64" i="23"/>
  <c r="G87" i="23"/>
  <c r="G18" i="23"/>
  <c r="G32" i="23"/>
  <c r="G60" i="23"/>
  <c r="G73" i="23"/>
  <c r="D73" i="23" s="1"/>
  <c r="G70" i="23"/>
  <c r="G48" i="23"/>
  <c r="G67" i="23"/>
  <c r="G20" i="23"/>
  <c r="G57" i="23"/>
  <c r="G17" i="23"/>
  <c r="G53" i="23"/>
  <c r="G52" i="23"/>
  <c r="G69" i="23"/>
  <c r="G71" i="23"/>
  <c r="G66" i="23"/>
  <c r="G13" i="23"/>
  <c r="D13" i="23" s="1"/>
  <c r="G56" i="23"/>
  <c r="G77" i="23"/>
  <c r="G21" i="23"/>
  <c r="D21" i="23" s="1"/>
  <c r="G35" i="23"/>
  <c r="G43" i="23"/>
  <c r="G75" i="23"/>
  <c r="G85" i="23"/>
  <c r="G9" i="23"/>
  <c r="G14" i="23"/>
  <c r="G62" i="23"/>
  <c r="G46" i="23"/>
  <c r="F90" i="23"/>
  <c r="F88" i="23"/>
  <c r="F40" i="23"/>
  <c r="F42" i="23"/>
  <c r="D11" i="12"/>
  <c r="D10" i="12"/>
  <c r="D66" i="12"/>
  <c r="D62" i="12"/>
  <c r="D95" i="12"/>
  <c r="D16" i="12"/>
  <c r="D78" i="12"/>
  <c r="E60" i="23"/>
  <c r="D36" i="12"/>
  <c r="E9" i="23"/>
  <c r="E52" i="23"/>
  <c r="D13" i="12"/>
  <c r="D51" i="12"/>
  <c r="E78" i="23"/>
  <c r="E39" i="23"/>
  <c r="D77" i="12"/>
  <c r="D12" i="12"/>
  <c r="E35" i="23"/>
  <c r="D29" i="12"/>
  <c r="E43" i="23"/>
  <c r="D53" i="12"/>
  <c r="E31" i="23"/>
  <c r="D70" i="12"/>
  <c r="E53" i="23"/>
  <c r="D96" i="12"/>
  <c r="E10" i="23"/>
  <c r="D49" i="12"/>
  <c r="D8" i="12"/>
  <c r="D38" i="12"/>
  <c r="D23" i="12"/>
  <c r="D76" i="12"/>
  <c r="D35" i="12"/>
  <c r="D86" i="12"/>
  <c r="D98" i="12"/>
  <c r="D21" i="12"/>
  <c r="D93" i="12"/>
  <c r="E34" i="23"/>
  <c r="D32" i="12"/>
  <c r="E29" i="23"/>
  <c r="D94" i="12"/>
  <c r="E62" i="23"/>
  <c r="D55" i="12"/>
  <c r="D45" i="12"/>
  <c r="D88" i="12"/>
  <c r="F30" i="23"/>
  <c r="D85" i="12"/>
  <c r="F20" i="23"/>
  <c r="D89" i="12"/>
  <c r="D58" i="12"/>
  <c r="E47" i="23"/>
  <c r="D22" i="12"/>
  <c r="E83" i="23"/>
  <c r="E7" i="23"/>
  <c r="D39" i="12"/>
  <c r="D60" i="12"/>
  <c r="E32" i="23"/>
  <c r="D99" i="12"/>
  <c r="E90" i="23"/>
  <c r="D20" i="12"/>
  <c r="E82" i="23"/>
  <c r="E45" i="23"/>
  <c r="D43" i="12"/>
  <c r="D61" i="12"/>
  <c r="E79" i="23"/>
  <c r="D79" i="12"/>
  <c r="E74" i="23"/>
  <c r="D7" i="12"/>
  <c r="F23" i="23"/>
  <c r="D59" i="12"/>
  <c r="D91" i="12"/>
  <c r="D69" i="12"/>
  <c r="D48" i="12"/>
  <c r="D14" i="12"/>
  <c r="D15" i="12"/>
  <c r="D92" i="12"/>
  <c r="F72" i="23"/>
  <c r="D19" i="12"/>
  <c r="F58" i="23"/>
  <c r="D82" i="12"/>
  <c r="G19" i="23"/>
  <c r="D19" i="23" s="1"/>
  <c r="D71" i="12"/>
  <c r="E77" i="23"/>
  <c r="D24" i="12"/>
  <c r="E87" i="23"/>
  <c r="E42" i="23"/>
  <c r="D57" i="12"/>
  <c r="D17" i="12"/>
  <c r="E65" i="23"/>
  <c r="E17" i="23"/>
  <c r="D34" i="12"/>
  <c r="D56" i="12"/>
  <c r="E63" i="23"/>
  <c r="D75" i="12"/>
  <c r="E86" i="23"/>
  <c r="D90" i="12"/>
  <c r="D31" i="12"/>
  <c r="D50" i="12"/>
  <c r="F55" i="23"/>
  <c r="D30" i="12"/>
  <c r="F26" i="23"/>
  <c r="D46" i="12"/>
  <c r="F59" i="23"/>
  <c r="D28" i="12"/>
  <c r="D84" i="12"/>
  <c r="E22" i="23"/>
  <c r="D41" i="12"/>
  <c r="E14" i="23"/>
  <c r="E66" i="23"/>
  <c r="D18" i="12"/>
  <c r="D42" i="12"/>
  <c r="E18" i="23"/>
  <c r="D68" i="12"/>
  <c r="E50" i="23"/>
  <c r="D9" i="12"/>
  <c r="E33" i="23"/>
  <c r="D26" i="12"/>
  <c r="E24" i="23"/>
  <c r="D47" i="12"/>
  <c r="E75" i="23"/>
  <c r="D65" i="12"/>
  <c r="E76" i="23"/>
  <c r="D83" i="12"/>
  <c r="E71" i="23"/>
  <c r="D72" i="12"/>
  <c r="D64" i="12"/>
  <c r="F85" i="23"/>
  <c r="D73" i="12"/>
  <c r="D27" i="12"/>
  <c r="D80" i="12"/>
  <c r="D33" i="12"/>
  <c r="D81" i="12"/>
  <c r="D40" i="12"/>
  <c r="D54" i="12"/>
  <c r="D63" i="12"/>
  <c r="D88" i="23" l="1"/>
  <c r="D69" i="23"/>
  <c r="D48" i="23"/>
  <c r="D68" i="23"/>
  <c r="D80" i="23"/>
  <c r="D56" i="23"/>
  <c r="D57" i="23"/>
  <c r="D44" i="23"/>
  <c r="D16" i="23"/>
  <c r="D70" i="23"/>
  <c r="D49" i="23"/>
  <c r="D89" i="23"/>
  <c r="D38" i="23"/>
  <c r="D28" i="23"/>
  <c r="D64" i="23"/>
  <c r="D54" i="23"/>
  <c r="D81" i="23"/>
  <c r="D46" i="23"/>
  <c r="D36" i="23"/>
  <c r="D67" i="23"/>
  <c r="D84" i="23"/>
  <c r="D50" i="23"/>
  <c r="D22" i="23"/>
  <c r="D23" i="23"/>
  <c r="D79" i="23"/>
  <c r="D32" i="23"/>
  <c r="D76" i="23"/>
  <c r="D58" i="23"/>
  <c r="D65" i="23"/>
  <c r="D72" i="23"/>
  <c r="D45" i="23"/>
  <c r="D55" i="23"/>
  <c r="D14" i="23"/>
  <c r="D17" i="23"/>
  <c r="D39" i="23"/>
  <c r="D52" i="23"/>
  <c r="D24" i="23"/>
  <c r="D59" i="23"/>
  <c r="D63" i="23"/>
  <c r="D74" i="23"/>
  <c r="D90" i="23"/>
  <c r="D47" i="23"/>
  <c r="D71" i="23"/>
  <c r="D75" i="23"/>
  <c r="D33" i="23"/>
  <c r="D18" i="23"/>
  <c r="D26" i="23"/>
  <c r="D82" i="23"/>
  <c r="D83" i="23"/>
  <c r="D62" i="23"/>
  <c r="D34" i="23"/>
  <c r="D9" i="23"/>
  <c r="D85" i="23"/>
  <c r="D86" i="23"/>
  <c r="D77" i="23"/>
  <c r="D7" i="23"/>
  <c r="D30" i="23"/>
  <c r="D29" i="23"/>
  <c r="D10" i="23"/>
  <c r="D31" i="23"/>
  <c r="D35" i="23"/>
  <c r="D78" i="23"/>
  <c r="D40" i="23"/>
  <c r="D66" i="23"/>
  <c r="D87" i="23"/>
  <c r="D20" i="23"/>
  <c r="D53" i="23"/>
  <c r="D43" i="23"/>
  <c r="D60" i="23"/>
  <c r="D42" i="23"/>
  <c r="B98" i="12" l="1"/>
  <c r="B93" i="12"/>
  <c r="B61" i="12"/>
  <c r="B54" i="12"/>
</calcChain>
</file>

<file path=xl/sharedStrings.xml><?xml version="1.0" encoding="utf-8"?>
<sst xmlns="http://schemas.openxmlformats.org/spreadsheetml/2006/main" count="2049" uniqueCount="707">
  <si>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</si>
  <si>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</si>
  <si>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</si>
  <si>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</si>
  <si>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</si>
  <si>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</si>
  <si>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</si>
  <si>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</si>
  <si>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</si>
  <si>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</si>
  <si>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</si>
  <si>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</si>
  <si>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</si>
  <si>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</si>
  <si>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</si>
  <si>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</si>
  <si>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</si>
  <si>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</si>
  <si>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</si>
  <si>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</si>
  <si>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</si>
  <si>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</si>
  <si>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</si>
  <si>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</si>
  <si>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</si>
  <si>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</si>
  <si>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</si>
  <si>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</si>
  <si>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</si>
  <si>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</si>
  <si>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</si>
  <si>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</si>
  <si>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</si>
  <si>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</si>
  <si>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</si>
  <si>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</si>
  <si>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</si>
  <si>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</si>
  <si>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</si>
  <si>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</si>
  <si>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</si>
  <si>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</si>
  <si>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</si>
  <si>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</si>
  <si>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</si>
  <si>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</si>
  <si>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</si>
  <si>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</si>
  <si>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</si>
  <si>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</si>
  <si>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</si>
  <si>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</si>
  <si>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</si>
  <si>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</si>
  <si>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</si>
  <si>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</si>
  <si>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</si>
  <si>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</si>
  <si>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</si>
  <si>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</si>
  <si>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</si>
  <si>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</si>
  <si>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</si>
  <si>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</si>
  <si>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</si>
  <si>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</si>
  <si>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</si>
  <si>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</si>
  <si>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</si>
  <si>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</si>
  <si>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</si>
  <si>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</si>
  <si>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</si>
  <si>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</si>
  <si>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</si>
  <si>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</si>
  <si>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</si>
  <si>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</si>
  <si>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</si>
  <si>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</si>
  <si>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</si>
  <si>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</si>
  <si>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</si>
  <si>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</si>
  <si>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</si>
  <si>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</si>
  <si>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</si>
  <si>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</si>
  <si>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</si>
  <si>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</si>
  <si>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</si>
  <si>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%</t>
  </si>
  <si>
    <t>тыс. руб.</t>
  </si>
  <si>
    <t>да</t>
  </si>
  <si>
    <t>нет</t>
  </si>
  <si>
    <t>Версия бюджета</t>
  </si>
  <si>
    <t>Календарный период</t>
  </si>
  <si>
    <t>Единица измерения</t>
  </si>
  <si>
    <t>Оценка показателя 1.2</t>
  </si>
  <si>
    <t>Оценка показателя 1.3</t>
  </si>
  <si>
    <t>Оценка показателя 1.4</t>
  </si>
  <si>
    <t>Объем бюджетных инвестиций, распределенных по объектам</t>
  </si>
  <si>
    <t>баллов</t>
  </si>
  <si>
    <t>Объем субсидий, распределенных по муниципальным образованиям</t>
  </si>
  <si>
    <t>Общий объем субсидий местным бюджетам (ВР 520)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</si>
  <si>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</si>
  <si>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</si>
  <si>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</si>
  <si>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</si>
  <si>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Итого по разделу 1</t>
  </si>
  <si>
    <t>Ссылка на источник данных</t>
  </si>
  <si>
    <t>http://minfin.rkomi.ru/minfin_rkomi/minfin_rbudj/budjet/</t>
  </si>
  <si>
    <t>http://www.minfin39.ru/budget/current_year/</t>
  </si>
  <si>
    <t>Оценка субъектов Российской Федерации по разделу "1. Характеристики первоначально утвержденного бюджета"</t>
  </si>
  <si>
    <t>http://minfin.ryazangov.ru/documents/documents_RO/</t>
  </si>
  <si>
    <t>http://www.reg.tverfin.ru/index.php?option=com_content&amp;task=view&amp;id=13&amp;Itemid=17</t>
  </si>
  <si>
    <t>http://www.finsmol.ru/minfin/nJvVo3p7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</si>
  <si>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</si>
  <si>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</si>
  <si>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</si>
  <si>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</si>
  <si>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10"/>
        <color theme="1"/>
        <rFont val="Times New Roman"/>
        <family val="1"/>
        <charset val="204"/>
      </rPr>
      <t xml:space="preserve">графического </t>
    </r>
    <r>
      <rPr>
        <sz val="10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</si>
  <si>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</si>
  <si>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1.1</t>
  </si>
  <si>
    <t>Да, опубликован в структурированном виде, с указанием полных или кратких наименований всех составляющих</t>
  </si>
  <si>
    <t>Да, опубликован, но не в структурированном виде и (или) без указания полных или кратких наименований всех составляющих</t>
  </si>
  <si>
    <t xml:space="preserve">Нет, не опубликован </t>
  </si>
  <si>
    <t>1.2</t>
  </si>
  <si>
    <t>Да, содержится, сведения представлены по основным видам доходов</t>
  </si>
  <si>
    <t>Да, содержится, сведения представлены по отдельным видам доходов</t>
  </si>
  <si>
    <t>Нет, не содержится или не отвечает требованиям</t>
  </si>
  <si>
    <t>1.3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</si>
  <si>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t>
  </si>
  <si>
    <t>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(в отличие от программной классификации).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публично-правовых образований.</t>
  </si>
  <si>
    <t>Да, содержится</t>
  </si>
  <si>
    <t xml:space="preserve">Нет, не содержится или не отвечает требованиям </t>
  </si>
  <si>
    <t>1.4</t>
  </si>
  <si>
    <t xml:space="preserve">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 </t>
  </si>
  <si>
    <t xml:space="preserve">В целях оценки показателя учитывается приложение, в котором определены совокупные расходы по каждой государственной программе, подпрограммам государственных программ (при наличии), основным мероприятиям государственных программ. </t>
  </si>
  <si>
    <t xml:space="preserve">Да, содержится </t>
  </si>
  <si>
    <t>1.5</t>
  </si>
  <si>
    <t>85% и более</t>
  </si>
  <si>
    <t>75% и более</t>
  </si>
  <si>
    <t>65% и более</t>
  </si>
  <si>
    <t xml:space="preserve">Менее 65% </t>
  </si>
  <si>
    <t>1.6</t>
  </si>
  <si>
    <t xml:space="preserve">85% и более </t>
  </si>
  <si>
    <t>Менее 65%</t>
  </si>
  <si>
    <t>Содержится ли в составе закона о бюджете приложение о прогнозируемых объемах поступлений по видам доходов?</t>
  </si>
  <si>
    <t>Различные источники поступлений в бюджет имеют разные характеристики (например, в зависимости от ответов на вопросы: кто является плательщиком или как поступления зависят от экономических условий). Поэтому с точки зрения открытости бюджетных данных в законе о бюджете важно показывать доходы по видам источников поступлений.
В целях оценки показателя учитываются сведения, детализированные по видам доходов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</t>
  </si>
  <si>
    <t xml:space="preserve">В целях оценки показателя учитывается публикация закона о бюджете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t>
  </si>
  <si>
    <r>
      <t xml:space="preserve">Характеристики первоначально утвержденного бюджета
</t>
    </r>
    <r>
      <rPr>
        <i/>
        <sz val="10"/>
        <color theme="1"/>
        <rFont val="Times New Roman"/>
        <family val="1"/>
        <charset val="204"/>
      </rPr>
      <t>Бюджет является основным финансово-экономическим документом, характеризующим деятельность властей. Его публикация в открытом доступе, а также наличие в нем важной информации и степень ее детализации свидетельствуют об открытости бюджетных данных
Для оценки показателей раздела используется первоначально принятый закон субъекта РФ о бюджете на текущий очередной финансовый год и плановый период. Иные документы и материалы в целях оценки показателей раздела не учитываются.</t>
    </r>
  </si>
  <si>
    <t>Варианты ответов</t>
  </si>
  <si>
    <t>Форматы</t>
  </si>
  <si>
    <t>машиночитаемый</t>
  </si>
  <si>
    <t>графический</t>
  </si>
  <si>
    <t>графический формат</t>
  </si>
  <si>
    <t>Итого</t>
  </si>
  <si>
    <t>баллы</t>
  </si>
  <si>
    <t>понижающие коэффициенты</t>
  </si>
  <si>
    <t>Вопрос</t>
  </si>
  <si>
    <r>
      <t>Чем больше решений о направлении бюджетных инвестиций на финансирование конкретных объектов утверждено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власти.
В целях оценки показателя</t>
    </r>
    <r>
      <rPr>
        <sz val="10"/>
        <color theme="1"/>
        <rFont val="Times New Roman"/>
        <family val="1"/>
        <charset val="204"/>
      </rPr>
      <t xml:space="preserve"> д</t>
    </r>
    <r>
      <rPr>
        <i/>
        <sz val="10"/>
        <color theme="1"/>
        <rFont val="Times New Roman"/>
        <family val="1"/>
        <charset val="204"/>
      </rPr>
      <t>ля расчета общего объема бюджетных инвестиций учитываются все элементы 400 группы вида расходов бюджетов, в том числе: а) бюджетные инвестиции в объекты капитального строительства государственной (муниципальной) собственности; б) бюджетные инвестиции на приобретение объектов недвижимого имущества в государственную (муниципальную) собственность; в) бюджетные инвестиции в соответствии с концессионными соглашениями; г) бюджетные инвестиции юридическим лицам, не являющимся государственными (муниципальными) учреждениями и государственными (муниципальными) унитарными предприятиями, в объекты капитального строительства или на приобретение недвижимого имущества; д) субсидии бюджетным и автономных учреждениям субъекта РФ, государственным унитарным предприятиям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собственность.</t>
    </r>
  </si>
  <si>
    <t>Крымский федеральный округ</t>
  </si>
  <si>
    <t>Республика Крым</t>
  </si>
  <si>
    <t>г. Севастополь</t>
  </si>
  <si>
    <t>Оценка показателя 1.6</t>
  </si>
  <si>
    <t>1.6. Доля субсидий местным бюджетам на очередной финансовый год, распределенных по муниципальным образованиям, в общем объеме субсидий местным бюджетам</t>
  </si>
  <si>
    <t>1.5. Доля бюджетных инвестиций, распределенных по объектам, в общем объеме бюджетных инвестиций</t>
  </si>
  <si>
    <t>Оценка показателя 1.5</t>
  </si>
  <si>
    <t xml:space="preserve">Чем больше решений о распределении субсидий по муниципальным образованиям принято в законе о бюджете, тем выше уровень его открытости, поскольку: 
а) проект бюджета обсуждается на публичных слушаниях; 
б) закон о бюджете утверждается представительным органом власти.
В целях расчета общего объема межбюджетных субсидий учитываются элементы 520 вида расходов. В случае указания в законе о бюджете только группы вида расходов решение об отнесении межбюджетного трансферта к 520 виду расходов принимает эксперт, исходя из наименования межбюджетного трансферта и сведений о нем, указанных в текстовой части закона. Для расчета объема межбюджетных субсидий, распределенных по муниципальным образованиям, учитываются межбюджетные субсидии, распределение которых по муниципальным образованиям и по видам межбюджетных субсидий утверждено законом о бюджете в приложениях к закону или в текстовой части закона. </t>
  </si>
  <si>
    <t>Доступность
(указать, если возникли трудности с поиском документа, если переход осуществляется более, чем за 5 "кликов" с основной страницы портала (сайта), если название раздела не соответствует содержанию)</t>
  </si>
  <si>
    <t>Формат
(указать формат документа)</t>
  </si>
  <si>
    <t>1.2. Наличие в составе закона о бюджете субъекта Российской Федерации приложения о прогнозируемых объемах поступлений по основным видам доходов</t>
  </si>
  <si>
    <t>Оценка показателя 1.1</t>
  </si>
  <si>
    <t>Наличие в составе закона о бюджете приложения о распределении бюджетных инвестиций по объектам капитального строительства (справочно)</t>
  </si>
  <si>
    <t>PDF</t>
  </si>
  <si>
    <t>Word, Excel</t>
  </si>
  <si>
    <t>http://depfin.adm44.ru/Budget/Zakon/zakon2015/index.aspx</t>
  </si>
  <si>
    <t>http://adm.rkursk.ru/index.php?id=693&amp;mat_id=39214</t>
  </si>
  <si>
    <t>13.03.</t>
  </si>
  <si>
    <t>Word</t>
  </si>
  <si>
    <t>http://dfto.ru/www/doc/index.php?option=com_zoo&amp;task=item&amp;item_id=354&amp;category_id=24&amp;Itemid=106</t>
  </si>
  <si>
    <t>http://dvinaland.ru/budget/-10jkuhjr</t>
  </si>
  <si>
    <t>http://bryanskoblfin.ru/Show/Content/654</t>
  </si>
  <si>
    <t>http://www.admoblkaluga.ru/main/work/finances/budget/obl_2015_2017.php</t>
  </si>
  <si>
    <t>http://orel-region.ru/index.php?head=17&amp;part=19&amp;formName=docsearch&amp;doc_type=2&amp;doc_organ=0&amp;fwords=%E1%FE%E4%E6%E5%F2%E5&amp;number=&amp;date1f=%E4%E4-%EC%EC-%E3%E3%E3%E3&amp;date2f=%E4%E4-%EC%EC-%E3%E3%E3%E3&amp;date3f=%E4%E4-%EC%EC-%E3%E3%E3%E3&amp;x=35&amp;y=11</t>
  </si>
  <si>
    <t>http://fin.tmbreg.ru/6347/2010.html</t>
  </si>
  <si>
    <t>http://minfin.karelia.ru/2015-2017-gody/</t>
  </si>
  <si>
    <t>http://www.df35.ru/index.php?option=com_content&amp;view=category&amp;id=70&amp;Itemid=120</t>
  </si>
  <si>
    <t>http://www.gfu.ivanovo.ru/index.php?topic=20091111100424741</t>
  </si>
  <si>
    <t>http://admlip.ru/economy/finances/pravovye-akty/</t>
  </si>
  <si>
    <t>http://www.yarregion.ru/depts/depfin/tmpPages/docs.aspx</t>
  </si>
  <si>
    <t>http://minfin.gov-murman.ru/documents/npa/Laws_of_Murmansk_region/</t>
  </si>
  <si>
    <t>http://www.novkfo.ru/%D0%BD%D0%BE%D1%80%D0%BC%D0%B0%D1%82%D0%B8%D0%B2%D0%BD%D1%8B%D0%B5_%D0%B4%D0%BE%D0%BA%D1%83%D0%BC%D0%B5%D0%BD%D1%82%D1%8B/</t>
  </si>
  <si>
    <t>http://finance.pskov.ru/lawbase</t>
  </si>
  <si>
    <t>http://uf.adm-nao.ru/byudzhetnyj-process/</t>
  </si>
  <si>
    <t>http://www.minfin01-maykop.ru/Show/Category/7?ItemId=55</t>
  </si>
  <si>
    <t>http://minfin.kalmregion.ru/index.php?option=com_content&amp;view=article&amp;id=16%3A2011-03-14-12-50-11&amp;catid=4&amp;Itemid=6</t>
  </si>
  <si>
    <t>http://www.minfinkubani.ru/budget_execution/detail.php?ID=5042&amp;IBLOCK_ID=31&amp;str_date=19.12.2014</t>
  </si>
  <si>
    <t>http://mf-ao.ru/index.php/norms/zakbudjmenu</t>
  </si>
  <si>
    <t>http://volgafin-old.volganet.ru/folder_2/folder_1/folder_1/</t>
  </si>
  <si>
    <t>http://minfin.donland.ru/docs/s/4</t>
  </si>
  <si>
    <t>http://www.minfinrd.ru/regulatory_and_legal_information/legislation_rd/id/53.html</t>
  </si>
  <si>
    <t>http://www.mfri.ru/index.php/2013-12-01-16-49-08/obinfo</t>
  </si>
  <si>
    <t>Word, Excel, PDF</t>
  </si>
  <si>
    <t>http://www.mfsk.ru/budget/zakon</t>
  </si>
  <si>
    <t>http://www.mfin.permkrai.ru/</t>
  </si>
  <si>
    <t>http://mf.nnov.ru/index.php?option=com_k2&amp;view=item&amp;layout=item&amp;id=31&amp;Itemid=260</t>
  </si>
  <si>
    <t>http://www.minfin.orb.ru/budget/budget_region/</t>
  </si>
  <si>
    <t>http://ufo.ulntc.ru/index.php?mgf=budget&amp;slep=net</t>
  </si>
  <si>
    <t>http://minfin.midural.ru/document/category/20#document_list</t>
  </si>
  <si>
    <t>http://www.depfin.admhmao.ru/wps/portal/fin/home/docs/hmao</t>
  </si>
  <si>
    <t>http://minfinrb.ru/normbase/17/</t>
  </si>
  <si>
    <t>http://primorsky.ru/authorities/executive-agencies/departments/finance/laws.php</t>
  </si>
  <si>
    <t>http://sakhminfin.ru/index.php/finansy-oblasti/oblastnoj-byudzhet/zakony-o-byudzhete</t>
  </si>
  <si>
    <t>http://www.eao.ru/?p=2126</t>
  </si>
  <si>
    <t>https://minfin.bashkortostan.ru/documents/151841/</t>
  </si>
  <si>
    <t>http://minfinrm.ru/budget/norm-prav-akty/norm-prav-akty/budget-2015/</t>
  </si>
  <si>
    <t>http://minfin.tatarstan.ru/rus/byudzhet-2015.htm</t>
  </si>
  <si>
    <t>http://www.mfur.ru/budjet/formirovanie/2015/index.php</t>
  </si>
  <si>
    <t>http://gov.cap.ru/SiteMap.aspx?gov_id=22&amp;id=1875860</t>
  </si>
  <si>
    <t>http://www.depfin.kirov.ru/openbudget/oblbud/bud2015/</t>
  </si>
  <si>
    <t>http://minfin.pnzreg.ru/budget/basic_law</t>
  </si>
  <si>
    <t>http://minfin-samara.ru/budget/laws_budget/zob_20152017/</t>
  </si>
  <si>
    <t>http://www.finupr.kurganobl.ru/index.php?test=budjetall</t>
  </si>
  <si>
    <t>http://admtyumen.ru/ogv_ru/finance/finance/bugjet.htm</t>
  </si>
  <si>
    <t>http://www.minfin74.ru/mBudget/law/</t>
  </si>
  <si>
    <t>http://правительство.янао.рф/economics/budget_yanao/</t>
  </si>
  <si>
    <t>http://www.minfintuva.ru/15/16/page105.html</t>
  </si>
  <si>
    <t>http://www.r-19.khakasia.ru/authorities/ministry-of-finance-of-the-republic-of-khakassia/docs/byudzhet-respubliki-khakasiya/</t>
  </si>
  <si>
    <t>http://fin22.ru/bud/z2015/</t>
  </si>
  <si>
    <t>http://минфин.забайкальскийкрай.рф/documents/zakon/37170.html</t>
  </si>
  <si>
    <t>http://zakon.krskstate.ru/0/doc/21751</t>
  </si>
  <si>
    <t>http://www.gfu.ru/budget/obl/section.php?IBLOCK_ID=125&amp;SECTION_ID=1176</t>
  </si>
  <si>
    <t>http://www.ofukem.ru/content/blogcategory/142/154/</t>
  </si>
  <si>
    <t>http://www.mfnso.nso.ru/page/457</t>
  </si>
  <si>
    <t>http://mf.omskportal.ru/ru/RegionalPublicAuthorities/executivelist/MF/otrasl3/razdel31/otrasl312015-2017.html</t>
  </si>
  <si>
    <t xml:space="preserve">Закон расположен на сайте Минфина в разделе "Отраслевой информации" </t>
  </si>
  <si>
    <t>http://acts.findep.org/acts.html</t>
  </si>
  <si>
    <t>http://www.sakha.gov.ru/node/80383</t>
  </si>
  <si>
    <t>http://www.kamchatka.gov.ru/?cont=oiv_din&amp;mcont=5626&amp;menu=4&amp;menu2=0&amp;id=168</t>
  </si>
  <si>
    <t>http://minfin.khabkrai.ru/portal/Show/Content/705</t>
  </si>
  <si>
    <t>http://www.amurobl.ru/wps/portal/!ut/p/c5/04_SB8K8xLLM9MSSzPy8xBz9CP0os3gTAwN_RydDRwN_NwsDA89QRy_LIA_zkFAPA30v_aj0nPwkoEo_j_zcVP2C7EBFAPEbY5Q!/dl3/d3/L2dJQSEvUUt3QS9ZQnZ3LzZfNDAwT0FCMUEwODhRNjBJOUNSOENJT1I0NTU!/</t>
  </si>
  <si>
    <t>http://www.chukotka.org/power/administrative_setting/Dep_fin_ecom/budzet/</t>
  </si>
  <si>
    <t>http://rk.gov.ru/rus/docs_republic.htm?page=4</t>
  </si>
  <si>
    <t>http://sevastopol.gov.ru/index.php</t>
  </si>
  <si>
    <t>http://minfin09.ucoz.ru/load/normativno_pravovye_akty/npa_zakon_o_bjudzhete_kchr/zakon_kchr_o_respublikanskom_bjudzhete_kchr_na_2015_i_na_planovyj_period_2016_17_gg/16-1-0-532</t>
  </si>
  <si>
    <t>Меню сайта закрыто рекламой. Поиск затруднен.</t>
  </si>
  <si>
    <t>Закон размещен в разделе "Исполнение бюджета", что вызывает трудности в поиске.</t>
  </si>
  <si>
    <t>Закон расположен на сайте Департамента финансов, в правовых актах, на стр. 8.</t>
  </si>
  <si>
    <t>Закон расположен в разделе "Иная информация", некорректно.</t>
  </si>
  <si>
    <t>На сайте департамента финансов в разделе "бюджет" указаны тольно №№ законов и дата, без их названия.</t>
  </si>
  <si>
    <t>Закон о бюджете целесообразней расположить в раздел "бюджет", а не в "нормативно-правовую информацию"</t>
  </si>
  <si>
    <t xml:space="preserve">На сайте Правительства закон расположен в разделе "документы" - "законы" стр. 3. </t>
  </si>
  <si>
    <t>Закон расположен в разделе "законы" на стр. 4.</t>
  </si>
  <si>
    <t>Закон опубликован в разделе "Мониторинг Минфина", информация расположена некорректно.</t>
  </si>
  <si>
    <t xml:space="preserve">Раздел "Информация" - "Планирование бюджета"- "Законы" </t>
  </si>
  <si>
    <t>http://www.mfrno-a.ru/info/index.php?SECTION_ID=38</t>
  </si>
  <si>
    <t xml:space="preserve">1.1. Публикация закона о бюджете субъекта РФ на 2015 год и плановый период 2016 и 2017 годов в открытом доступе на портале (сайте) субъекта РФ, предназначенном для публикации бюджетных данных. </t>
  </si>
  <si>
    <t>Закон доступен только через функцию поиска.</t>
  </si>
  <si>
    <t>1.4. Наличие в составе закона о бюджете приложения о распределении бюджетных ассигнований по носударственным программам и непрограммным направлениям деятельности</t>
  </si>
  <si>
    <t>1.3. Наличие в составе закона о бюджете субъекта Российской Федерации приложения о распределении бюджетных ассигнований по разделам и подразделам классификации расходов бюджетов</t>
  </si>
  <si>
    <t>Закон г. Москвы от 19.11.2014 N 54, приложение 5,6</t>
  </si>
  <si>
    <t>Закон Московской области от 28.11.2014 N 158/2014-ОЗ, приложение 13; 14</t>
  </si>
  <si>
    <t xml:space="preserve">Областной закон Ленинградской области от 22.12.2014 N 96-оз, приложение 13,14 </t>
  </si>
  <si>
    <t xml:space="preserve">Закон Санкт-Петербурга от 28.11.2014 N 665-116 </t>
  </si>
  <si>
    <t>Закон Хабаровского края от 10.12.2014 N 19, приложение 7; 8</t>
  </si>
  <si>
    <t>Закон Архангельской области от 16.12.2014 N 220-13-ОЗ, приложение 14; 15</t>
  </si>
  <si>
    <t>акон Приморского края от 25.12.2014 N 518-КЗ, приложение 16; 17</t>
  </si>
  <si>
    <t>Закон Пензенской обл. от 22.12.2014 N 2658-ЗПО, приложение 15</t>
  </si>
  <si>
    <t xml:space="preserve">Закон Калужской области от 27.11.2014 N 647-ОЗ, приложение 10,11 </t>
  </si>
  <si>
    <t>Закон Калининградской области от 09.12.2014 N 375, приложение 12</t>
  </si>
  <si>
    <t>Закон УР от 26.12.2014 N 87-РЗ, приложение 10; 11</t>
  </si>
  <si>
    <t>Закон Вологодской области от 22.12.2014 N 3532-ОЗ</t>
  </si>
  <si>
    <t>Закон Владимирской области от 29.12.2014 N 153-ОЗ, приложение 15,16</t>
  </si>
  <si>
    <t>Закон Ульяновской области от 02.12.2014 N 190-ЗО</t>
  </si>
  <si>
    <t>Закон Ставропольского края от 07.12.2014 N 109-кз, приложения 17; 18</t>
  </si>
  <si>
    <t>Закон Амурской области от 10.12.2014 N 458-ОЗ, приложение 8</t>
  </si>
  <si>
    <t xml:space="preserve">Закон ЯО от 25.12.2014 N 85-з, приложение 6; 7 </t>
  </si>
  <si>
    <t>Закон Мурманской области от 19.12.2014 N 1809-01-ЗМО, приложение 10; 10.1</t>
  </si>
  <si>
    <t>Закон Томской области от 30.12.2014 N 193-ОЗ, приложение 13; 13.1</t>
  </si>
  <si>
    <t xml:space="preserve">Закон Республики Коми от 08.12.2014 N 145-РЗ, приложение 1,2 </t>
  </si>
  <si>
    <t>Закон ЧР от 01.12.2014 N 75, приложение 8;9</t>
  </si>
  <si>
    <t xml:space="preserve">Закон Красноярского края от 01.12.2014 N 7-2877, приложение 8; 9 </t>
  </si>
  <si>
    <t>Закон Орловской области от 05.12.2014 N 1699-ОЗ, приложение 18; 19</t>
  </si>
  <si>
    <t xml:space="preserve">Закон Республики Башкортостан от 28.11.2014 N 152-з, приложение 14; 15 </t>
  </si>
  <si>
    <t>Закон Омской области от 25.12.2014 N 1694-ОЗ, приложение 9</t>
  </si>
  <si>
    <t>Закон Челябинской области от 18.12.2014 N 71-ЗО</t>
  </si>
  <si>
    <t>Закон Краснодарского края от 12.12.2014 N 3068-КЗ, приложение 9; 10</t>
  </si>
  <si>
    <t xml:space="preserve">Закон Воронежской области от 11.12.2014 N 171-ОЗ, приложение 12,13 </t>
  </si>
  <si>
    <t>Закон Нижегородской области от 18.12.2014 N 184-З, приложение 9; 10</t>
  </si>
  <si>
    <t>Закон Республики Хакасия от 17.12.2014 N 121-ЗРХ</t>
  </si>
  <si>
    <t>Закон Алтайского края от 18.12.2014 N 100-ЗС</t>
  </si>
  <si>
    <t>Закон Новосибирской области от 22.12.2014 N 500-ОЗ</t>
  </si>
  <si>
    <t xml:space="preserve">Закон Брянской области от 08.12.2014 N 87-З, приложение 10, 11 </t>
  </si>
  <si>
    <t>Закон Республики Марий Эл от 28.11.2014 N 54-З, приложение 11; 12</t>
  </si>
  <si>
    <t>Закон Сахалинской области от 12.12.2014 N 80-ЗО</t>
  </si>
  <si>
    <t xml:space="preserve">Закон Липецкой области от 18.12.2014 N 348-ОЗ, приложение 14,15  </t>
  </si>
  <si>
    <t>Закон Ивановской области от 26.12.2014 N 116-ОЗ, приложение 9,10</t>
  </si>
  <si>
    <t>Закон Кировской области от 04.12.2014 N 480-ЗО, приложение 10; 40</t>
  </si>
  <si>
    <t>Закон Республики Саха (Якутия) от 15.12.2014 1389-З N 331-V, приложение 11; 12</t>
  </si>
  <si>
    <t>Закон Забайкальского края от 23.12.2014 N 1116-ЗЗК</t>
  </si>
  <si>
    <t>Закон Самарской области от 11.12.2014 N 125-ГД, приложение 9; 10</t>
  </si>
  <si>
    <t xml:space="preserve">Закон Костромской области от 25.12.2014 N 618-5-ЗКО </t>
  </si>
  <si>
    <t>Закон Карачаево-Черкесской Республики от 29.12.2014 N 106-РЗ</t>
  </si>
  <si>
    <t>Закон Курганской области от 28.11.2014 N 87, приложение 13; 14</t>
  </si>
  <si>
    <t>Закон Кемеровской области от 12.12.2014 N 118-ОЗ, приложение 6</t>
  </si>
  <si>
    <t>Закон Камчатского края от 06.11.2014 N 536</t>
  </si>
  <si>
    <t>Закон Кабардино-Балкарской Республики от 30.12.2014 N 71-РЗ, приложение 8; 9</t>
  </si>
  <si>
    <t>Закон РМ от 19.12.2014 N 99-З, приложение 9; 10</t>
  </si>
  <si>
    <t>Закон Астраханской области от 15.12.2014 N 81/2014-ОЗ, приложение 8; 8.1</t>
  </si>
  <si>
    <t>Закон Псковской области от 29.12.2014 N 1475-ОЗ, приложение 17,18</t>
  </si>
  <si>
    <t>Закон Республики Бурятия от 15.12.2014 N 881-V, приложение 13 ;14</t>
  </si>
  <si>
    <t xml:space="preserve">Закон Республики Северная Осетия-Алания от 26.12.2014 N 51-РЗ, приложение 4; 5 </t>
  </si>
  <si>
    <t>Закон Республики Северная Осетия-Алания от 26.12.2014 N 51-РЗ, приложение 11; 12</t>
  </si>
  <si>
    <t>Закон Саратовской области от 05.12.2014 N 172-ЗСО, приложение 1; 2</t>
  </si>
  <si>
    <t>Закон Саратовской области от 05.12.2014 N 172-ЗСО, приложение 9; 10</t>
  </si>
  <si>
    <t xml:space="preserve">Закон РТ от 27.11.2014 N 107-ЗРТ </t>
  </si>
  <si>
    <t>Закон Пермского края от 22.12.2014 N 414-ПК, приложение 6; 7</t>
  </si>
  <si>
    <t xml:space="preserve">Закон Смоленской области от 11.12.2014 N 158-з, приложение 6; 7; 8; 9 </t>
  </si>
  <si>
    <t>Закон Оренбургской области от 08.12.2014 N 2809/775-V-ОЗ, приложение 1</t>
  </si>
  <si>
    <t>Закон Белгородской области от 26.12.2014 N 331</t>
  </si>
  <si>
    <t>Закон Иркутской области от 08.12.2014 N 146-ОЗ, приложение 3; 4</t>
  </si>
  <si>
    <t>Закон Курской области от 01.12.2014 N 88-ЗКО</t>
  </si>
  <si>
    <t>Закон ЕАО от 28.11.2014 N 615-ОЗ, приложение 7; 8</t>
  </si>
  <si>
    <t>Закон Республики Тыва от 09.12.2014 N 20-ЗРТ, приложение 4; 5</t>
  </si>
  <si>
    <t>Закон Белгородской области от 26.12.2014 N 331, приложение 15,16</t>
  </si>
  <si>
    <t>Закон Курской области от 01.12.2014 N 88-ЗКО, приложение 14,15</t>
  </si>
  <si>
    <t>Закон Смоленской области от 11.12.2014 N 158-з, приложение 12,13</t>
  </si>
  <si>
    <t xml:space="preserve">Закон Республики Калмыкия от 15.12.2014 N 89-V-3, приложение 9 </t>
  </si>
  <si>
    <t>Закон Республики Северная Осетия-Алания от 26.12.2014 N 51-РЗ, приложение 13; 14</t>
  </si>
  <si>
    <t>Закон Пермского края от 22.12.2014 N 414-ПК, приложение 8; 9</t>
  </si>
  <si>
    <t>Закон Оренбургской области от 08.12.2014 N 2809/775-V-ОЗ, приложение 6</t>
  </si>
  <si>
    <t>Закон Саратовской области от 05.12.2014 N 172-ЗСО, приложение 11; 12</t>
  </si>
  <si>
    <t>Закон Иркутской области от 08.12.2014 N 146-ОЗ, приложение 12; 13</t>
  </si>
  <si>
    <t xml:space="preserve">Закон Тверской области от 29.12.2014 N 122-ЗО, приложение 14 </t>
  </si>
  <si>
    <t>Закон Чукотского автономного округа от 10.12.2014 N 128-ОЗ, приложение 13; 14; 15</t>
  </si>
  <si>
    <t>Закон Республики Ингушетия от 26.12.2014 N 70-РЗ, приложение 6, таб. 2</t>
  </si>
  <si>
    <t>Закон города Севастополя от 19.12.2014 N 92-ЗС</t>
  </si>
  <si>
    <t>Закон Республики Крым от 29.12.2014 N 53-ЗРК/2014</t>
  </si>
  <si>
    <t>Закон Республики Карелия от 18.12.2014 N 1851-ЗРК, приложение 8,9</t>
  </si>
  <si>
    <t>Закон ЯНАО от 19.11.2014 N 87-ЗАО, приложение 14; 15</t>
  </si>
  <si>
    <t>Закон ХМАО - Югры от 19.11.2014 N 88-оз, приложение 10; 11</t>
  </si>
  <si>
    <t>Закон Чеченской Республики от 29.12.2014 N 55-РЗ, приложение 13; 14</t>
  </si>
  <si>
    <t>Закон Республики Адыгея от 18.12.2014 N 349, приложение 13; 14</t>
  </si>
  <si>
    <t>Закон Тульской области от 02.12.2014 N 2223-ЗТО</t>
  </si>
  <si>
    <t>Закон Новгородской области от 16.12.2014 N 679-ОЗ, приложение 13</t>
  </si>
  <si>
    <t>Закон НАО от 19.12.2014 N 36-ОЗ, приложение 9; 9.1</t>
  </si>
  <si>
    <t>Закон Ростовской области от 25.12.2014 N 283-ЗС, приложение 17; 18</t>
  </si>
  <si>
    <t>Закон Брянской области от 08.12.2014 N 87-З</t>
  </si>
  <si>
    <t>Закон Владимирской области от 29.12.2014 N 153-ОЗ, приложение 1,2</t>
  </si>
  <si>
    <t>Закон Воронежской области от 11.12.2014 N 171-ОЗ</t>
  </si>
  <si>
    <t>Закон Ивановской области от 26.12.2014 N 116-ОЗ, приложение 4</t>
  </si>
  <si>
    <t>Закон Калужской области от 27.11.2014 N 647-ОЗ</t>
  </si>
  <si>
    <t xml:space="preserve">Закон Костромской области от 25.12.2014 N 618-5-ЗКО, приложение 6; 7 </t>
  </si>
  <si>
    <t xml:space="preserve">Закон Липецкой области от 18.12.2014 N 348-ОЗ  </t>
  </si>
  <si>
    <t xml:space="preserve">Закон Московской области от 28.11.2014 N 158/2014-ОЗ, приложение 5 </t>
  </si>
  <si>
    <t>Закон Орловской области от 05.12.2014 N 1699-ОЗ, приложение 10; 11</t>
  </si>
  <si>
    <t>Закон Рязанской области от 26.12.2014 N 98-ОЗ, приложение 1; 2</t>
  </si>
  <si>
    <t>Закон Тамбовской области от 19.12.2014 N 487-З</t>
  </si>
  <si>
    <t xml:space="preserve">Закон Тверской области от 29.12.2014 N 122-ЗО, приложение 9 </t>
  </si>
  <si>
    <t xml:space="preserve">Закон Тульской области от 02.12.2014 N 2223-ЗТО </t>
  </si>
  <si>
    <t xml:space="preserve">Закон ЯО от 25.12.2014 N 85-з, приложение 4; 5 </t>
  </si>
  <si>
    <t>Закон г. Москвы от 19.11.2014 N 54</t>
  </si>
  <si>
    <t>Закон Республики Карелия от 18.12.2014 N 1851-ЗРК</t>
  </si>
  <si>
    <t>Закон Республики Коми от 08.12.2014 N 145-РЗ</t>
  </si>
  <si>
    <t>Закон Архангельской области от 16.12.2014 N 220-13-ОЗ, приложение 6,7</t>
  </si>
  <si>
    <t xml:space="preserve">Закон Вологодской области от 22.12.2014 N 3532-ОЗ, приложение 2, 23 </t>
  </si>
  <si>
    <t>Закон Калининградской области от 09.12.2014 N 375, приложения 1,2,3,4</t>
  </si>
  <si>
    <t>Областной закон Ленинградской области от 22.12.2014 N 96-оз, приложение 3-6</t>
  </si>
  <si>
    <t>Закон Мурманской области от 19.12.2014 N 1809-01-ЗМО, приложение 5, 5.1</t>
  </si>
  <si>
    <t>Закон Новгородской области от 16.12.2014 N 679-ОЗ, приложение 1</t>
  </si>
  <si>
    <t>Закон Псковской области от 29.12.2014 N 1475-ОЗ, приложение 4,5</t>
  </si>
  <si>
    <t>Закон Санкт-Петербурга от 28.11.2014 N 665-116, приложение 1,2</t>
  </si>
  <si>
    <t>Закон НАО от 19.12.2014 N 36-ОЗ, приложения 4; 4.1</t>
  </si>
  <si>
    <t>Закон Республики Адыгея от 18.12.2014 N 349, приложение 1; 2</t>
  </si>
  <si>
    <t xml:space="preserve">Закон Республики Калмыкия от 15.12.2014 N 89-V-3, приложение 5 </t>
  </si>
  <si>
    <t>Закон Краснодарского края от 12.12.2014 N 3068-КЗ, приложение 2; 3</t>
  </si>
  <si>
    <t>Закон Астраханской области от 15.12.2014 N 81/2014-ОЗ, приложение 1; 1.1</t>
  </si>
  <si>
    <t>Закон Волгоградской области от 20.11.2014 N 151-ОД, приложение 1; 2</t>
  </si>
  <si>
    <t>Закон Ростовской области от 25.12.2014 N 283-ЗС, приложение 1; 2</t>
  </si>
  <si>
    <t>Закон Республики Дагестан от 30.12.2014 N 94</t>
  </si>
  <si>
    <t>Закон Республики Ингушетия от 26.12.2014 N 70-РЗ, приложение 4</t>
  </si>
  <si>
    <t>Закон Кабардино-Балкарской Республики от 30.12.2014 N 71-РЗ</t>
  </si>
  <si>
    <t xml:space="preserve">Закон Карачаево-Черкесской Республики от 29.12.2014 N 106-РЗ, приложение 3; 4 </t>
  </si>
  <si>
    <t>Закон Чеченской Республики от 29.12.2014 N 55-РЗ</t>
  </si>
  <si>
    <t>Закон Ставропольского края от 07.12.2014 N 109-кз, приложение 13; 14</t>
  </si>
  <si>
    <t xml:space="preserve">Закон Республики Башкортостан от 28.11.2014 N 152-з, приложение 10; 11 </t>
  </si>
  <si>
    <t>Закон Республики Марий Эл от 28.11.2014 N 54-З</t>
  </si>
  <si>
    <t>Закон РМ от 19.12.2014 N 99-З, приложение 4</t>
  </si>
  <si>
    <t>Закон РТ от 27.11.2014 N 107-ЗРТ, приложение 3</t>
  </si>
  <si>
    <t>Закон УР от 26.12.2014 N 87-РЗ, приложение 1</t>
  </si>
  <si>
    <t>Закон ЧР от 01.12.2014 N 75</t>
  </si>
  <si>
    <t>Закон Кировской области от 04.12.2014 N 480-ЗО, приложения 8; 38</t>
  </si>
  <si>
    <t>Закон Нижегородской области от 18.12.2014 N 184-З</t>
  </si>
  <si>
    <t>Закон Пензенской обл. от 22.12.2014 N 2658-ЗПО, приложение 7</t>
  </si>
  <si>
    <t>Закон Самарской области от 11.12.2014 N 125-ГД</t>
  </si>
  <si>
    <t>Закон Курганской области от 28.11.2014 N 87</t>
  </si>
  <si>
    <t xml:space="preserve"> Закон Свердловской области от 03.12.2014 N 111-ОЗ, приложение 4; 5</t>
  </si>
  <si>
    <t>Закон Тюменской области от 02.12.2014 N 115, приложение 8; 9; 10; 11</t>
  </si>
  <si>
    <t>Закон ХМАО - Югры от 19.11.2014 N 88-оз, приложение 1; 2</t>
  </si>
  <si>
    <t>Закон ЯНАО от 19.11.2014 N 87-ЗАО</t>
  </si>
  <si>
    <t>Закон Республики Алтай от 19.12.2014 N 85-РЗ</t>
  </si>
  <si>
    <t>Закон Республики Бурятия от 15.12.2014 N 881-V, приложение 11; 12</t>
  </si>
  <si>
    <t>Закон Республики Хакасия от 17.12.2014 N 121-ЗРХ, приложение 4; 5</t>
  </si>
  <si>
    <t xml:space="preserve">Закон Красноярского края от 01.12.2014 N 7-2877, приложение 4 </t>
  </si>
  <si>
    <t>Закон Кемеровской области от 12.12.2014 N 118-ОЗ</t>
  </si>
  <si>
    <t>Закон Омской области от 25.12.2014 N 1694-ОЗ, приложение 5; 6</t>
  </si>
  <si>
    <t>Закон Томской области от 30.12.2014 N 193-ОЗ</t>
  </si>
  <si>
    <t>Закон Республики Саха (Якутия) от 15.12.2014 1389-З N 331-V, приложение 1; 2</t>
  </si>
  <si>
    <t>Закон Камчатского края от 06.11.2014 N 536, приложение 4; 4.1</t>
  </si>
  <si>
    <t>Закон Приморского края от 25.12.2014 N 518-КЗ, приложение 11</t>
  </si>
  <si>
    <t>Закон Хабаровского края от 10.12.2014 N 19</t>
  </si>
  <si>
    <t>Закон Амурской области от 10.12.2014 N 458-ОЗ</t>
  </si>
  <si>
    <t>Закон Магаданской области от 27.12.2014 N 1845-ОЗ, приложение 1; 1.1</t>
  </si>
  <si>
    <t>Закон Чукотского автономного округа от 10.12.2014 N 128-ОЗ, приложение 7; 8</t>
  </si>
  <si>
    <t>Закон Республики Крым от 29.12.2014 N 53-ЗРК/2014, приложение 1</t>
  </si>
  <si>
    <t>Закон города Севастополя от 19.12.2014 N 92-ЗС, приложение 1</t>
  </si>
  <si>
    <t>Закон Белгородской области от 26.12.2014 N 331, приложение 13,14</t>
  </si>
  <si>
    <t>Закон Владимирской области от 29.12.2014 N 153-ОЗ</t>
  </si>
  <si>
    <t xml:space="preserve">Закон Воронежской области от 11.12.2014 N 171-ОЗ, приложение 10,11 </t>
  </si>
  <si>
    <t>Закон Ивановской области от 26.12.2014 N 116-ОЗ</t>
  </si>
  <si>
    <t xml:space="preserve">Закон Калужской области от 27.11.2014 N 647-ОЗ, приложение 8,9 </t>
  </si>
  <si>
    <t xml:space="preserve">Закон Костромской области от 25.12.2014 N 618-5-ЗКО,приложение 8,9 </t>
  </si>
  <si>
    <t>Закон Курской области от 01.12.2014 N 88-ЗКО, приложение 10,11</t>
  </si>
  <si>
    <t xml:space="preserve">Закон Липецкой области от 18.12.2014 N 348-ОЗ, приложение 8,9  </t>
  </si>
  <si>
    <t xml:space="preserve">Закон Московской области от 28.11.2014 N 158/2014-ОЗ, приложение 9,10 </t>
  </si>
  <si>
    <t>Закон Орловской области от 05.12.2014 N 1699-ОЗ, приложение 12,13</t>
  </si>
  <si>
    <t>Закон Рязанской области от 26.12.2014 N 98-ОЗ, приложение 9,10</t>
  </si>
  <si>
    <t>Закон Смоленской области от 11.12.2014 N 158-з, приложение 10,11</t>
  </si>
  <si>
    <t xml:space="preserve">Закон Тамбовской области от 19.12.2014 N 487-З, приложение 7,8 </t>
  </si>
  <si>
    <t xml:space="preserve">Закон Тверской области от 29.12.2014 N 122-ЗО, приложение 10 </t>
  </si>
  <si>
    <t xml:space="preserve">Закон Тульской области от 02.12.2014 N 2223-ЗТО, приложение 10,11 </t>
  </si>
  <si>
    <t>Закон ЯО от 25.12.2014 N 85-з</t>
  </si>
  <si>
    <t>Закон Республики Карелия от 18.12.2014 N 1851-ЗРК, приложение 6,7</t>
  </si>
  <si>
    <t xml:space="preserve">Закон Республики Коми от 08.12.2014 N 145-РЗ </t>
  </si>
  <si>
    <t>Закон Архангельской области от 16.12.2014 N 220-13-ОЗ, приложение 10,11</t>
  </si>
  <si>
    <t xml:space="preserve">Закон Вологодской области от 22.12.2014 N 3532-ОЗ, приложение 10,24 </t>
  </si>
  <si>
    <t>Закон Калининградской области от 09.12.2014 N 375, приложение 13</t>
  </si>
  <si>
    <t>Областной закон Ленинградской области от 22.12.2014 N 96-оз</t>
  </si>
  <si>
    <t>Закон Мурманской области от 19.12.2014 N 1809-01-ЗМО, приложение 9, 9.1</t>
  </si>
  <si>
    <t>Закон Новгородской области от 16.12.2014 N 679-ОЗ, приложение 12</t>
  </si>
  <si>
    <t>Закон Псковской области от 29.12.2014 N 1475-ОЗ, приложение 15,16</t>
  </si>
  <si>
    <t xml:space="preserve"> Закон Санкт-Петербурга от 28.11.2014 N 665-116 , приложение 5,6</t>
  </si>
  <si>
    <t>Закон НАО от 19.12.2014 N 36-ОЗ, приложение 7; 7.1</t>
  </si>
  <si>
    <t>Закон Республики Адыгея от 18.12.2014 N 349, приложение 11; 12</t>
  </si>
  <si>
    <t xml:space="preserve">Закон Республики Калмыкия от 15.12.2014 N 89-V-3, приложение 8 </t>
  </si>
  <si>
    <t>Закон Краснодарского края от 12.12.2014 N 3068-КЗ, приложение 7; 8</t>
  </si>
  <si>
    <t>Закон Астраханской области от 15.12.2014 N 81/2014-ОЗ, приложение 6; 6.1</t>
  </si>
  <si>
    <t>Закон Волгоградской области от 20.11.2014 N 151-ОД, приложение 8; 9</t>
  </si>
  <si>
    <t>Закон Ростовской области от 25.12.2014 N 283-ЗС, приложение 13; 14</t>
  </si>
  <si>
    <t>Закон Республики Дагестан от 30.12.2014 N 94, приложение 9; 10</t>
  </si>
  <si>
    <t xml:space="preserve">Закон Республики Ингушетия от 26.12.2014 N 70-РЗ, приложение 6, таб.1 </t>
  </si>
  <si>
    <t>Закон Кабардино-Балкарской Республики от 30.12.2014 N 71-РЗ, приложение 6; 7</t>
  </si>
  <si>
    <t xml:space="preserve">Закон Карачаево-Черкесской Республики от 29.12.2014 N 106-РЗ, приложение 12; 13 </t>
  </si>
  <si>
    <t>Закон Чеченской Республики от 29.12.2014 N 55-РЗ, приложение 11; 12</t>
  </si>
  <si>
    <t>Закон Ставропольского края от 07.12.2014 N 109-кз</t>
  </si>
  <si>
    <t>Закон Республики Башкортостан от 28.11.2014 N 152-з, приложение 12; 13</t>
  </si>
  <si>
    <t xml:space="preserve"> Закон Республики Марий Эл от 28.11.2014 N 54-З, приложение 7; 8</t>
  </si>
  <si>
    <t>Закон РМ от 19.12.2014 N 99-З, приложение 5; 6</t>
  </si>
  <si>
    <t>Закон РТ от 27.11.2014 N 107-ЗРТ, приложение 9</t>
  </si>
  <si>
    <t>Закон УР от 26.12.2014 N 87-РЗ, приложение 12; 13</t>
  </si>
  <si>
    <t>Закон ЧР от 01.12.2014 N 75, приложения 6;7</t>
  </si>
  <si>
    <t>Закон Пермского края от 22.12.2014 N 414-ПК</t>
  </si>
  <si>
    <t>Закон Кировской области от 04.12.2014 N 480-ЗО, приложения 9; 39</t>
  </si>
  <si>
    <t>Закон Нижегородской области от 18.12.2014 N 184-З, приложение 13;14</t>
  </si>
  <si>
    <t>Закон Оренбургской области от 08.12.2014 N 2809/775-V-ОЗ, приложение 2</t>
  </si>
  <si>
    <t>Закон Пензенской обл. от 22.12.2014 N 2658-ЗПО, приложение 11; 12</t>
  </si>
  <si>
    <t xml:space="preserve"> Закон Ульяновской области от 02.12.2014 N 190-ЗО, приложение 8; 9</t>
  </si>
  <si>
    <t>Закон Курганской области от 28.11.2014 N 87, приложение 9; 10</t>
  </si>
  <si>
    <t>Закон Свердловской области от 03.12.2014 N 111-ОЗ, приложение 7; 8</t>
  </si>
  <si>
    <t>Закон Тюменской области от 02.12.2014 N 115, приложение 15; 16</t>
  </si>
  <si>
    <t>Закон Челябинской области от 18.12.2014 N 71-ЗО, приложение 5; 6</t>
  </si>
  <si>
    <t>Закон ХМАО - Югры от 19.11.2014 N 88-оз, приложение 12; 13</t>
  </si>
  <si>
    <t>Закон ЯНАО от 19.11.2014 N 87-ЗАО, приложение 11</t>
  </si>
  <si>
    <t>Закон Республики Алтай от 19.12.2014 N 85-РЗ, приложение 15; 16</t>
  </si>
  <si>
    <t>Закон Республики Бурятия от 15.12.2014 N 881-V</t>
  </si>
  <si>
    <t>Закон Республики Тыва от 09.12.2014 N 20-ЗРТ, приложение 7</t>
  </si>
  <si>
    <t>Закон Республики Хакасия от 17.12.2014 N 121-ЗРХ, приложение 9;10</t>
  </si>
  <si>
    <t>Закон Алтайского края от 18.12.2014 N 100-ЗС, приложение 8; 9</t>
  </si>
  <si>
    <t>Закон Забайкальского края от 23.12.2014 N 1116-ЗЗК, приложение 11; 12</t>
  </si>
  <si>
    <t xml:space="preserve">Закон Красноярского края от 01.12.2014 N 7-2877, приложение 5 </t>
  </si>
  <si>
    <t>Закон Иркутской области от 08.12.2014 N 146-ОЗ, приложение 10; 11</t>
  </si>
  <si>
    <t>Закон Кемеровской области от 12.12.2014 N 118-ОЗ, приложение 7</t>
  </si>
  <si>
    <t>Закон Новосибирской области от 22.12.2014 N 500-ОЗ, приложение 7</t>
  </si>
  <si>
    <t>Закон Омской области от 25.12.2014 N 1694-ОЗ, приложение 7</t>
  </si>
  <si>
    <t>Закон Республики Саха (Якутия) от 15.12.2014 1389-З N 331-V, приложение 15; 16</t>
  </si>
  <si>
    <t>Закон Камчатского края от 06.11.2014 N 536, приложение 6; 6.1</t>
  </si>
  <si>
    <t>Закон Приморского края от 25.12.2014 N 518-КЗ, приложение 12; 13</t>
  </si>
  <si>
    <t>Закон Магаданской области от 27.12.2014 N 1845-ОЗ, приложение 6; 6.1</t>
  </si>
  <si>
    <t>Закон Сахалинской области от 12.12.2014 N 80-ЗО, приложение 6; 7</t>
  </si>
  <si>
    <t>Закон ЕАО от 28.11.2014 N 615-ОЗ, приложение 11; 12</t>
  </si>
  <si>
    <t>Закон Чукотского автономного округа от 10.12.2014 N 128-ОЗ, приложение 11; 12</t>
  </si>
  <si>
    <t>Закон Республики Крым от 29.12.2014 N 53-ЗРК/2014, приложение 7</t>
  </si>
  <si>
    <t>Закон города Севастополя от 19.12.2014 N 92-ЗС, приложение 4</t>
  </si>
  <si>
    <t>Закон Волгоградской области от 20.11.2014 N 151-ОД</t>
  </si>
  <si>
    <t>Закон Свердловской области от 03.12.2014 N 111-ОЗ</t>
  </si>
  <si>
    <t>Закон Тюменской области от 02.12.2014 N 115</t>
  </si>
  <si>
    <t>Закон Республики Тыва от 09.12.2014 N 20-ЗРТ</t>
  </si>
  <si>
    <t>Закон Магаданской области от 27.12.2014 N 1845-ОЗ</t>
  </si>
  <si>
    <t>Закон ЕАО от 28.11.2014 N 615-ОЗ</t>
  </si>
  <si>
    <t>http://pravitelstvo.kbr.ru/oigv/minfin/budget/respublikanskij_bjudzhet.php</t>
  </si>
  <si>
    <t>Word, PDF</t>
  </si>
  <si>
    <t>Опубликован ли первоначально принятый закон о бюджете на 2015 год и плановый период 2016 и 2017 годов в открытом доступе на портале (сайте) субъекта РФ, предназначенном для публикации бюджетных данных?</t>
  </si>
  <si>
    <t>Комментарий:</t>
  </si>
  <si>
    <t>Закон  о бюджете субъекта Российской Федерации на 2015 год и плановый период 2016 и 2017 годов (первоначальный вариант)</t>
  </si>
  <si>
    <r>
      <t>Содержится ли в составе закона о бюджете приложение о прогнозируемых объемах поступлений по видам доходов?</t>
    </r>
    <r>
      <rPr>
        <i/>
        <sz val="10"/>
        <rFont val="Times New Roman"/>
        <family val="1"/>
        <charset val="204"/>
      </rPr>
      <t xml:space="preserve"> </t>
    </r>
  </si>
  <si>
    <t>Закон Белгородской области от 26.12.2014 N 331, ст.9 Закона</t>
  </si>
  <si>
    <t>Закон Владимирской области от 29.12.2014 N 153-ОЗ, приложение 11 (пообъектно) и 17 (взносы в УК)</t>
  </si>
  <si>
    <t>Закон Калужской области от 27.11.2014 N 647-ОЗ, приложение 12 (взносы в УК)</t>
  </si>
  <si>
    <t>Закон Костромской области от 25.12.2014 N 618-5-ЗКО, ст. 17 Закона</t>
  </si>
  <si>
    <t>Закон Липецкой области от 18.12.2014 N 348-ОЗ, приложение 35 (взнос в УК)</t>
  </si>
  <si>
    <t>Закон Московской области от 28.11.2014 N 158/2014-ОЗ, приложение 39 (взнос в УК)</t>
  </si>
  <si>
    <t>Закон Орловской области от 05.12.2014 N 1699-ОЗ, приложение 22 (пообъектно)</t>
  </si>
  <si>
    <t>Закон Рязанской области от 26.12.2014 N 98-ОЗ, приложение 29 (пообъектно)</t>
  </si>
  <si>
    <t>Закон Смоленской области от 11.12.2014 N 158-з, ст.16 Закона</t>
  </si>
  <si>
    <t>Закон Тамбовской области от 19.12.2014 N 487-З, приложение 11 (пообъектно)</t>
  </si>
  <si>
    <t>Закон Тверской области от 29.12.2014 N 122-ЗО, приложение 16 (пообъектно)</t>
  </si>
  <si>
    <t>Закон г. Москвы от 19.11.2014 N 54, приложение 8 (взнос в УК)</t>
  </si>
  <si>
    <t>Закон Республики Карелия от 18.12.2014 N 1851-ЗРК, приложение 10 (пообъектно)</t>
  </si>
  <si>
    <t>Закон Республики Коми от 08.12.2014 N 145-РЗ, приложение 17 (взносы в УК)</t>
  </si>
  <si>
    <t>Закон Архангельской области от 16.12.2014 N 220-13-ОЗ</t>
  </si>
  <si>
    <t>Закон Вологодской области от 22.12.2014 N 3532-ОЗ, приложение 14 (дор.фонд)</t>
  </si>
  <si>
    <t>Закон Калининградской области от 09.12.2014 N 375, приложение 14 (взнос в УК)</t>
  </si>
  <si>
    <t>Закон Мурманской области от 19.12.2014 N 1809-01-ЗМО, приложение 15 (взносы в УК)</t>
  </si>
  <si>
    <t>Областной закон Новгородской области от 16.12.2014 N 679-ОЗ</t>
  </si>
  <si>
    <t>Закон Псковской области от 29.12.2014 N 1475-ОЗ, ст. 12 Закона (пообъектно)</t>
  </si>
  <si>
    <t>Закон Санкт-Петербурга от 28.11.2014 N 665-116, приложения 24 (пообъектно), 25 (дор.фонд) и 26 (взнос в УК)</t>
  </si>
  <si>
    <t>Закон НАО от 19.12.2014 N 36-ОЗ, приложение 10 (пообъектно)</t>
  </si>
  <si>
    <t>Закон Республики Адыгея от 18.12.2014 N 349</t>
  </si>
  <si>
    <t>Закон Республики Калмыкия от 15.12.2014 N 89-V-3, приложение 10 (пообъектно)</t>
  </si>
  <si>
    <t>Закон Краснодарского края от 12.12.2014 N 3068-КЗ, приложение 17 (пообъектно)</t>
  </si>
  <si>
    <t>Закон Астраханской области от 15.12.2014 N 81/2014-ОЗ, приложения 16 (взнос в УК) и 21 (пообъектно)</t>
  </si>
  <si>
    <t>Закон Волгоградской области от 20.11.2014 N 151-ОД, приложения 18 (а/д), 39 (пообъектно), 41 (ЧС) и 43 (ЧМ)</t>
  </si>
  <si>
    <t>Областной закон Ростовской области от 25.12.2014 N 283-ЗС, приложение 19 (пообъектно)</t>
  </si>
  <si>
    <t>Закон Республики Дагестан от 30.12.2014 N 94, приложения 13 (таблицы 1-2; пообъектно), 15 (таблицы 2-5, 11; дор.фонд) и 17 (взнос в УК!)</t>
  </si>
  <si>
    <t>Закон Республики Ингушетия от 26.12.2014 N 70-РЗ</t>
  </si>
  <si>
    <t>Закон Кабардино-Балкарской Республики от 30.12.2014 N 71-РЗ, приложение 11 (пообъектно)</t>
  </si>
  <si>
    <t>Закон Карачаево-Черкесской Республики от 29.12.2014 N 106-РЗ, ст.13 Закона</t>
  </si>
  <si>
    <t>Закон Республики Северная Осетия-Алания от 26.12.2014 N 51-РЗ, приложение 15 (пообъектно), ФСР (пообъектно)</t>
  </si>
  <si>
    <t>Закон Ставропольского края от 07.12.2014 N 109-кз, приложение 33 (взнос в УК)</t>
  </si>
  <si>
    <t>Закон Республики Башкортостан от 28.11.2014 N 152-з</t>
  </si>
  <si>
    <t>Закон Республики Марий Эл от 28.11.2014 N 54-З, прил-е 13 (жильё)</t>
  </si>
  <si>
    <t>Закон РМ от 19.12.2014 N 99-З, приложение 11 (пообъектно) и 14 (взносы в УК)</t>
  </si>
  <si>
    <t>Закон РТ от 27.11.2014 N 107-ЗРТ</t>
  </si>
  <si>
    <t>Закон УР от 26.12.2014 N 87-РЗ, приложение 16 (дор.фонд)</t>
  </si>
  <si>
    <t>Закон ЧР от 01.12.2014 N 75, приложение 12 (пообъектно)</t>
  </si>
  <si>
    <t>Закон Кировской области от 04.12.2014 N 480-ЗО</t>
  </si>
  <si>
    <t>Закон Оренбургской области от 08.12.2014 N 2809/775-V-ОЗ, приложения 14 (пообъектно) и 15 (взносы в УК)</t>
  </si>
  <si>
    <t>Закон Пензенской обл. от 22.12.2014 N 2658-ЗПО, приложение 16 (взносы в УК)</t>
  </si>
  <si>
    <t>Закон Самарской области от 11.12.2014 N 125-ГД, приложение 10.1 (субсидии учреждениям)</t>
  </si>
  <si>
    <t>Закон Саратовской области от 05.12.2014 N 172-ЗСО, приложение 13 (пообъектно)</t>
  </si>
  <si>
    <t>Закон Ульяновской области от 02.12.2014 N 190-ЗО, приложение 14 (взносы в УК)</t>
  </si>
  <si>
    <t>Закон Свердловской области от 03.12.2014 N 111-ОЗ, приложение 13 (Бюд. инв. в виде взноса в УК)</t>
  </si>
  <si>
    <t>Закон Тюменской области от 02.12.2014 N 115, Прил. 21 с ОЦП (непообъектно), Прил. 23 (Взносы в УК)</t>
  </si>
  <si>
    <t>Закон Челябинской области от 18.12.2014 N 71-ЗО, приложение 9 (пообъектно)</t>
  </si>
  <si>
    <t>Закон ХМАО - Югры от 19.11.2014 N 88-оз</t>
  </si>
  <si>
    <t>Закон ЯНАО от 19.11.2014 N 87-ЗАО, приложение 16 (взносы в УК)</t>
  </si>
  <si>
    <t>Закон Республики Алтай от 19.12.2014 N 85-РЗ, приложения 7 (дор. фонд) и 17 (пообъектно)</t>
  </si>
  <si>
    <t>Закон Республики Бурятия от 15.12.2014 N 881-V, приложение 21</t>
  </si>
  <si>
    <t>Закон Республики Тыва от 09.12.2014 N 20-ЗРТ, приложение 11 (пообъектное)</t>
  </si>
  <si>
    <t>Закон Республики Хакасия от 17.12.2014 N 121-ЗРХ, ст.8 Закона</t>
  </si>
  <si>
    <t>Закон Алтайского края от 18.12.2014 N 100-ЗС, приложения 16 (пообъектно) и 17 (взнос в УК)</t>
  </si>
  <si>
    <t>Закон Забайкальского края от 23.12.2014 N 1116-ЗЗК, приложение 16 (пообъектно)</t>
  </si>
  <si>
    <t>Закон Красноярского края от 01.12.2014 N 7-2877, приложения 57 (пообъектно) и 58 (взнос в УК)</t>
  </si>
  <si>
    <t>Закон Иркутской области от 08.12.2014 N 146-ОЗ, приложение 16 (пообъектно - а/д)</t>
  </si>
  <si>
    <t>Закон Новосибирской области от 22.12.2014 N 500-ОЗ, приложения 17 (пообъектно) и 10 (взносы в УК)</t>
  </si>
  <si>
    <t>Закон Омской области от 25.12.2014 N 1694-ОЗ, приложение 10 (АИП)</t>
  </si>
  <si>
    <t>Закон Томской области от 30.12.2014 N 193-ОЗ, приложения 9 и 9.1 (пообъектно)</t>
  </si>
  <si>
    <t>Закон Республики Саха (Якутия) от 15.12.2014 1389-З N 331-V, ст. 10 Закона (взносы в УК)</t>
  </si>
  <si>
    <t>Закон Камчатского края от 06.11.2014 N 536, приложения 9 (пообъектно) и 18 (дор.фонд)</t>
  </si>
  <si>
    <t>Закон Приморского края от 25.12.2014 N 518-КЗ, приложение 34 (взнос в УК)</t>
  </si>
  <si>
    <t>Закон Хабаровского края от 10.12.2014 N 19, приложение 61 (взнос в УК)</t>
  </si>
  <si>
    <t>Закон Амурской области от 10.12.2014 N 458-ОЗ, приложения 10 (пообъектно) и 54 (взносы в УК)</t>
  </si>
  <si>
    <t>Закон Магаданской области от 27.12.2014 N 1845-ОЗ, приложение 16 (ОАИП)</t>
  </si>
  <si>
    <t>Закон Сахалинской области от 12.12.2014 N 80-ЗО, приложение 10 (взносы в УК)</t>
  </si>
  <si>
    <t>Закон Чукотского автономного округа от 10.12.2014 N 128-ОЗ, приложение 16 (пообъектно)</t>
  </si>
  <si>
    <r>
      <t>Областной закон Ленинградской области от 22.12.2014 N 96-оз, приложения 127 (взносы в УК) и 129 (</t>
    </r>
    <r>
      <rPr>
        <i/>
        <sz val="10"/>
        <rFont val="Times New Roman"/>
        <family val="1"/>
        <charset val="204"/>
      </rPr>
      <t>непообъектно</t>
    </r>
    <r>
      <rPr>
        <sz val="10"/>
        <rFont val="Times New Roman"/>
        <family val="1"/>
        <charset val="204"/>
      </rPr>
      <t>)</t>
    </r>
  </si>
  <si>
    <t>Приложение 13, 14 (Таблицы 1)</t>
  </si>
  <si>
    <t>Общий объем бюджетных инвестиций 
(400 вид расходов)</t>
  </si>
  <si>
    <t>затруднен-ный поиск</t>
  </si>
  <si>
    <t>Комментарий "в редакции от 30.12.2014 года № 71 РЗ" вводит в заблуждение.</t>
  </si>
  <si>
    <t>html</t>
  </si>
  <si>
    <t>http://ex.saratov.gov.ru/budget/, http://saratov.gov.ru/gov/auth/minfin/bud_sar_obl/2015/index.php?sphrase_id=16337</t>
  </si>
  <si>
    <t>Word, tiff</t>
  </si>
  <si>
    <t>http://www.minfin-altai.ru/regulatory/normativno_pravovye_akty/zakony/zakony_o_byudzhete_po_godam/ , http://www.open.minfin-altai.ru/open-budget/zakony.html</t>
  </si>
  <si>
    <t>Информация расположена в разделе "Бюджетный процесс", указан только № закона без названия</t>
  </si>
  <si>
    <t>Закон Белгородской области от 26.12.2014 N 331 Приложение 13, 25 субсидии с 54 таб.</t>
  </si>
  <si>
    <t>Закон Брянской области от 08.12.2014 N 87-З Приложение 10</t>
  </si>
  <si>
    <t>Закон Воронежской области от 11.12.2014 N 171-ОЗ Приложение 10, 21 (таб. 20-21)</t>
  </si>
  <si>
    <t>Закон Ивановской области от 26.12.2014 N 116-ОЗ Приложение 9, 14 (таб.3-13)</t>
  </si>
  <si>
    <t>Закон Калужской области от 27.11.2014 N 647-ОЗ Приложение 6</t>
  </si>
  <si>
    <t>Закон Костромской области от 25.12.2014 N 618-5-ЗКО Приложение 13, 14</t>
  </si>
  <si>
    <t>Закон Курской области от 01.12.2014 N 88-ЗКО Приложение 12</t>
  </si>
  <si>
    <t>Закон Липецкой области от 18.12.2014 N 348-ОЗ Приложение 33, 34</t>
  </si>
  <si>
    <t>Закон Московской области от 28.11.2014 N 158/2014-ОЗ Приложение 9, 26</t>
  </si>
  <si>
    <t>Закон Орловской области от 05.12.2014 N 1699-ОЗ Приложение 14, 27</t>
  </si>
  <si>
    <t>Закон Рязанской области от 26.12.2014 N 98-ОЗ Приложение 9</t>
  </si>
  <si>
    <t>Закон Смоленской области от 11.12.2014 N 158-з Приложение 10</t>
  </si>
  <si>
    <t>Закон Тамбовской области от 19.12.2014 N 487-З Приложение 7, 12</t>
  </si>
  <si>
    <t>Закон Тверской области от 29.12.2014 N 122-ЗО Статья 16, Приложение 17</t>
  </si>
  <si>
    <t>Закон Тульской области от 02.12.2014 N 2223-ЗТО Приложение 10</t>
  </si>
  <si>
    <t>Закон Ярославской области от 25.12.2014 N 85-з Приложение 6, 14</t>
  </si>
  <si>
    <t>Закон г. Москвы от 19.11.2014 N 54 Статья 8</t>
  </si>
  <si>
    <t>Закон Республики Карелия от 18.12.2014 N 1851-ЗРК Приложение 6</t>
  </si>
  <si>
    <t>Закон Республики Коми от 08.12.2014 N 145-РЗ Приложение 3, 18 таб.25</t>
  </si>
  <si>
    <t>Закон Архангельской области от 16.12.2014 N 220-13-ОЗ Приложение 12, 20 таб.5-12</t>
  </si>
  <si>
    <t>Закон Вологодской области от 22.12.2014 N 3532-ОЗ Приложение 12, 16</t>
  </si>
  <si>
    <t>Закон Калининградской области от 09.12.2014 N 375 Статья 10</t>
  </si>
  <si>
    <t>Областной закон Ленинградской области от 22.12.2014 N 96-оз Приложение 19</t>
  </si>
  <si>
    <t>Закон Мурманской области от 19.12.2014 N 1809-01-ЗМО Приложение 9, 14 (таб. 2-6, 8, 9, 11-13)</t>
  </si>
  <si>
    <t>Областной закон Новгородской области от 16.12.2014 N 679-ОЗ Приложение 11, 14 (таб. 5-6, 18, 30, 39-42, 45)</t>
  </si>
  <si>
    <t>Закон Псковской области от 29.12.2014 N 1475-ОЗ Статья 8 Приложение 22</t>
  </si>
  <si>
    <t>Закон Санкт-Петербурга от 28.11.2014 N 665-116 Статья 14, Приложение 16</t>
  </si>
  <si>
    <t>Закон НАО от 19.12.2014 N 36-ОЗ Приложение 7, 13</t>
  </si>
  <si>
    <t>Закон Республики Калмыкия от 15.12.2014 N 89-V-3 Приложение 7, 10, 11 (таблицы 1-6)</t>
  </si>
  <si>
    <t>Закон Краснодарского края от 12.12.2014 N 3068-КЗ Приложение 9</t>
  </si>
  <si>
    <t>Закон Астраханской области от 15.12.2014 N 81/2014-ОЗ Статья 10, Приложение 12</t>
  </si>
  <si>
    <t>Закон Волгоградской области от 20.11.2014 N 151-ОД Статья 21, Приложение 34</t>
  </si>
  <si>
    <t xml:space="preserve">Областной закон Ростовской области от 25.12.2014 N 283-ЗС Статья 8, Приложение 24 </t>
  </si>
  <si>
    <t>Закон Республики Дагестан от 30.12.2014 N 94 Приложение 18 таб.13, 15</t>
  </si>
  <si>
    <t>Закон Кабардино-Балкарской Республики от 30.12.2014 N 71-РЗ Приложение 12</t>
  </si>
  <si>
    <t>Закон Карачаево-Черкесской Республики от 29.12.2014 N 106-РЗ Приложение 19 (Таблица 19.1-19.4)</t>
  </si>
  <si>
    <t>Закон Республики Северная Осетия-Алания от 26.12.2014 N 51-РЗ Приложение 9, 11, 17</t>
  </si>
  <si>
    <t>Закон Ставропольского края от 07.12.2014 N 109-кз Статья 8 Приложение 29</t>
  </si>
  <si>
    <t>Закон Республики Башкортостан от 28.11.2014 N 152-з Приложение 20 (Таблицы 1-7)</t>
  </si>
  <si>
    <t>Закон Республики Марий Эл от 28.11.2014 N 54-З Приложение 9, 15 (Таблицы 4-13)</t>
  </si>
  <si>
    <t>Закон РМ от 19.12.2014 N 99-З Приложение 7, 16 (Таблицы 1-2)</t>
  </si>
  <si>
    <t>Закон УР от 26.12.2014 N 87-РЗ Приложения 8, 25, 26</t>
  </si>
  <si>
    <t>Закон ЧР от 01.12.2014 N 75 Приложение 10, 12, 14 (таблица 4, 5, 9)</t>
  </si>
  <si>
    <t>Закон Пермского края от 22.12.2014 N 414-ПК Статья 9, Приложение 21</t>
  </si>
  <si>
    <t>Закон Кировской области от 04.12.2014 N 480-ЗО Статья 21</t>
  </si>
  <si>
    <t>Закон Нижегородской области от 18.12.2014 N 184-З Статья 19, Приложение 19</t>
  </si>
  <si>
    <t>Закон Оренбургской области от 08.12.2014 N 2809/775-V-ОЗ Приложение 10</t>
  </si>
  <si>
    <t xml:space="preserve">Закон Пензенской обл. от 22.12.2014 N 2658-ЗПО Приложение 11 </t>
  </si>
  <si>
    <t>Закон Самарской области от 11.12.2014 N 125-ГД Приложение 7, 13</t>
  </si>
  <si>
    <t>Закон Саратовской области от 05.12.2014 N 172-ЗСО Приложение 7, 16</t>
  </si>
  <si>
    <t xml:space="preserve">Закон Ульяновской области от 02.12.2014 N 190-ЗО Приложение 12 </t>
  </si>
  <si>
    <t>Закон Курганской области от 28.11.2014 N 87 
Приложение 11, 15</t>
  </si>
  <si>
    <t>Закон Свердловской области от 03.12.2014 N 111-ОЗ Статья 15, Приложение 19</t>
  </si>
  <si>
    <t>Закон Тюменской области от 02.12.2014 N 115 Статья 7</t>
  </si>
  <si>
    <t>Закон Челябинской области от 18.12.2014 N 71-ЗО Приложение 5, 16 (Таблица 2)</t>
  </si>
  <si>
    <t>Закон ХМАО - Югры от 19.11.2014 N 88-оз Статья 6, Приложение 18, 28</t>
  </si>
  <si>
    <t xml:space="preserve">Закон ЯНАО от 19.11.2014 N 87-ЗАО Приложение 12, 17, 19 </t>
  </si>
  <si>
    <t>Закон Республики Алтай от 19.12.2014 N 85-РЗ Приложение 13, 18, 21</t>
  </si>
  <si>
    <t>Закон Республики Бурятия от 15.12.2014 N 881-V Приложение 15, 23, 33 (Таблица 2.1-2.9)</t>
  </si>
  <si>
    <t>Закон Республики Тыва от 09.12.2014 N 20-ЗРТ Приложение 12, Приложение 16 (Таблица 3-11)</t>
  </si>
  <si>
    <t>Закон Республики Хакасия от 17.12.2014 N 121-ЗРХ Статья 12 Приложение 8</t>
  </si>
  <si>
    <t>Закон Алтайского края от 18.12.2014 N 100-ЗС Приложение 10, 16</t>
  </si>
  <si>
    <t>Закон Забайкальского края от 23.12.2014 N 1116-ЗЗК Статья 9, Приложение 11, 18 (Таблица 3-4)</t>
  </si>
  <si>
    <t>Закон Красноярского края от 01.12.2014 N 7-2877 Приложение 6, 46-52</t>
  </si>
  <si>
    <t>Закон Иркутской области от 08.12.2014 N 146-ОЗ Приложение 12, 21</t>
  </si>
  <si>
    <t>Закон Кемеровской области от 12.12.2014 N 118-ОЗ Приложение 8, 12-16</t>
  </si>
  <si>
    <t>Закон Новосибирской области от 22.12.2014 N 500-ОЗ Статья 18, Приложение 13</t>
  </si>
  <si>
    <t>Закон Омской области от 25.12.2014 N 1694-ОЗ Статья 9</t>
  </si>
  <si>
    <t>Закон Томской области от 30.12.2014 N 193-ОЗ Приложение 15, 16 (Таблица 3-22)</t>
  </si>
  <si>
    <t>Закон Республики Саха (Якутия) от 15.12.2014 1389-З N 331-V Приложение 19 (Таблица 39-46), 23</t>
  </si>
  <si>
    <t>Закон Камчатского края от 06.11.2014 N 536 Приложение 7, 13-14</t>
  </si>
  <si>
    <t>Закон Приморского края от 25.12.2014 N 518-КЗ Приложение 12</t>
  </si>
  <si>
    <t>Закон Хабаровского края от 10.12.2014 N 19 Статья 6, Приложение 13</t>
  </si>
  <si>
    <t>Закон Амурской области от 10.12.2014 N 458-ОЗ Париложение 9</t>
  </si>
  <si>
    <t>Закон Магаданской области от 27.12.2013 N 1699-ОЗ Статья 14, Приложение 12</t>
  </si>
  <si>
    <t>Закон Сахалинской области от 12.12.2014 N 80-ЗО Приложение 6, 22</t>
  </si>
  <si>
    <t>Закон ЕАО от 28.11.2014 N 615-ОЗ Приложение 9, Статья 18</t>
  </si>
  <si>
    <t>Закон Чукотского автономного округа от 10.12.2014 N 128-ОЗ Статья 8, Приложение 32, 34, 36, 38, 40</t>
  </si>
  <si>
    <t xml:space="preserve">Закон Республики Крым от 29.12.2014 N 53-ЗРК/2014 Приложение 7
</t>
  </si>
  <si>
    <t>Djvu</t>
  </si>
  <si>
    <t>5 переходов, среди других НПА</t>
  </si>
  <si>
    <t>http://mari-el.gov.ru/pravo/Pages/main.aspx</t>
  </si>
  <si>
    <t>Разные приложения в разных папках</t>
  </si>
  <si>
    <t xml:space="preserve">http://ob.mosreg.ru/index.php/o-byudzhete/zakon-o-byudzhete/2015-god/338-byudzhet-moskovskoj-oblasti-na-2015-god-i-na-planovyj-period-2016-i-2017-godov </t>
  </si>
  <si>
    <t>http://minfinchr.ru/respublikanskij-byudzhet/zakon-chechenskoj-respubliki-o-respublikanskom-byudzhete-s-prilozheniyami-v-aktualnoj-redaktsii</t>
  </si>
  <si>
    <t>http://www.gfu.vrn.ru/bud001, http://pravo.govvrn.ru/</t>
  </si>
  <si>
    <t>http://beldepfin.ru/?page_id=3177, http://beldepfin.ru/?page_id=3177</t>
  </si>
  <si>
    <t>PDF, Word, Excel</t>
  </si>
  <si>
    <t>http://www.fincom.spb.ru/comfin/budjet/budget_for_people/details.htm?id=10272255@cmsArticle</t>
  </si>
  <si>
    <t>http://www.49gov.ru/documents/one/index.php?id=5882, http://open.mf49.ru/Menu/Page/63</t>
  </si>
  <si>
    <t>http://dtf.avo.ru/index.php?option=com_content&amp;view=article&amp;id=236&amp;Itemid=25</t>
  </si>
  <si>
    <t>http://budget.mos.ru/rating; http://findep.mos.ru/activities-of-the-department/normative-documents-instructions-explanations/the-budget-of-the-city-of-moscow</t>
  </si>
  <si>
    <t>http://budget.lenobl.ru/new/documents/budget.php; http://finance.lenobl.ru/law/region/budzet/b2016i2017</t>
  </si>
  <si>
    <t>Закон Рязанской области от 26.12.2014 N 98-ОЗ, приложение 31; 32</t>
  </si>
  <si>
    <t>Закон Тамбовской области от 19.12.2014 N 487-З, приложение 9; 10</t>
  </si>
  <si>
    <t>Закон Тульской области от 02.12.2014 N 2223-ЗТО, приложение 16; 17</t>
  </si>
  <si>
    <t xml:space="preserve">Закон Владимирской области от 29.12.2014 N 153-ОЗ Приложение 19 </t>
  </si>
  <si>
    <t>1-5</t>
  </si>
  <si>
    <t>6-9</t>
  </si>
  <si>
    <t>10-19</t>
  </si>
  <si>
    <t>20-28</t>
  </si>
  <si>
    <t>30-38</t>
  </si>
  <si>
    <t>39-50</t>
  </si>
  <si>
    <t>52-58</t>
  </si>
  <si>
    <t>59-69</t>
  </si>
  <si>
    <t>70-73</t>
  </si>
  <si>
    <t>75-82</t>
  </si>
  <si>
    <t>84-85</t>
  </si>
  <si>
    <t>11-14</t>
  </si>
  <si>
    <t>15-18</t>
  </si>
  <si>
    <t>5-6</t>
  </si>
  <si>
    <t>7-8</t>
  </si>
  <si>
    <t>4-5</t>
  </si>
  <si>
    <t>6-8</t>
  </si>
  <si>
    <t>2-3</t>
  </si>
  <si>
    <t>1-2</t>
  </si>
  <si>
    <t>5-8</t>
  </si>
  <si>
    <t>3-5</t>
  </si>
  <si>
    <t>9-10</t>
  </si>
  <si>
    <t>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</si>
</sst>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color rgb="FFC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3" fillId="0" borderId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2" fillId="0" borderId="0"/>
    <xf numFmtId="164" fontId="33" fillId="8" borderId="15">
      <alignment horizontal="right" vertical="top" shrinkToFit="1"/>
    </xf>
  </cellStyleXfs>
  <cellXfs count="2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15" fillId="2" borderId="12" xfId="0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2" fontId="16" fillId="3" borderId="1" xfId="2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2" fontId="16" fillId="3" borderId="1" xfId="2" applyNumberFormat="1" applyFont="1" applyFill="1" applyBorder="1" applyAlignment="1">
      <alignment vertical="center"/>
    </xf>
    <xf numFmtId="165" fontId="16" fillId="3" borderId="1" xfId="2" applyNumberFormat="1" applyFont="1" applyFill="1" applyBorder="1" applyAlignment="1">
      <alignment vertical="center"/>
    </xf>
    <xf numFmtId="2" fontId="16" fillId="0" borderId="1" xfId="2" applyNumberFormat="1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5" fontId="16" fillId="0" borderId="1" xfId="2" applyNumberFormat="1" applyFont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/>
    </xf>
    <xf numFmtId="2" fontId="16" fillId="0" borderId="1" xfId="2" applyNumberFormat="1" applyFont="1" applyFill="1" applyBorder="1" applyAlignment="1">
      <alignment horizontal="left" vertical="center"/>
    </xf>
    <xf numFmtId="2" fontId="16" fillId="0" borderId="1" xfId="2" applyNumberFormat="1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1" fillId="0" borderId="0" xfId="0" applyFont="1" applyFill="1"/>
    <xf numFmtId="0" fontId="12" fillId="0" borderId="0" xfId="0" applyFont="1" applyFill="1"/>
    <xf numFmtId="0" fontId="20" fillId="0" borderId="0" xfId="0" applyFont="1"/>
    <xf numFmtId="0" fontId="21" fillId="0" borderId="0" xfId="0" applyFont="1"/>
    <xf numFmtId="0" fontId="12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/>
    </xf>
    <xf numFmtId="4" fontId="12" fillId="0" borderId="0" xfId="0" applyNumberFormat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4" fontId="10" fillId="0" borderId="1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3" fontId="12" fillId="0" borderId="0" xfId="0" applyNumberFormat="1" applyFont="1"/>
    <xf numFmtId="0" fontId="10" fillId="3" borderId="1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5" fillId="2" borderId="1" xfId="0" applyNumberFormat="1" applyFont="1" applyFill="1" applyBorder="1" applyAlignment="1">
      <alignment horizontal="right" vertical="center"/>
    </xf>
    <xf numFmtId="1" fontId="10" fillId="0" borderId="1" xfId="0" applyNumberFormat="1" applyFont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/>
    <xf numFmtId="0" fontId="1" fillId="0" borderId="0" xfId="0" applyFont="1" applyFill="1"/>
    <xf numFmtId="0" fontId="12" fillId="0" borderId="0" xfId="0" applyFont="1" applyFill="1"/>
    <xf numFmtId="0" fontId="15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/>
    <xf numFmtId="0" fontId="11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4" fontId="12" fillId="0" borderId="0" xfId="0" applyNumberFormat="1" applyFont="1" applyAlignment="1"/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49" fontId="6" fillId="0" borderId="2" xfId="0" applyNumberFormat="1" applyFont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5" fillId="2" borderId="1" xfId="0" applyFont="1" applyFill="1" applyBorder="1" applyAlignment="1">
      <alignment horizontal="left" vertical="center"/>
    </xf>
    <xf numFmtId="165" fontId="10" fillId="3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2" fontId="1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/>
    <xf numFmtId="0" fontId="14" fillId="0" borderId="0" xfId="0" applyFont="1" applyFill="1" applyAlignment="1">
      <alignment horizontal="right"/>
    </xf>
    <xf numFmtId="4" fontId="12" fillId="0" borderId="0" xfId="0" applyNumberFormat="1" applyFont="1" applyFill="1"/>
    <xf numFmtId="4" fontId="25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/>
    <xf numFmtId="4" fontId="22" fillId="0" borderId="0" xfId="0" applyNumberFormat="1" applyFont="1" applyFill="1"/>
    <xf numFmtId="0" fontId="12" fillId="0" borderId="0" xfId="0" applyFont="1" applyFill="1" applyAlignment="1">
      <alignment wrapText="1"/>
    </xf>
    <xf numFmtId="4" fontId="14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wrapText="1"/>
    </xf>
    <xf numFmtId="4" fontId="28" fillId="0" borderId="0" xfId="0" applyNumberFormat="1" applyFont="1" applyFill="1"/>
    <xf numFmtId="4" fontId="25" fillId="0" borderId="0" xfId="0" applyNumberFormat="1" applyFont="1"/>
    <xf numFmtId="4" fontId="21" fillId="0" borderId="0" xfId="0" applyNumberFormat="1" applyFont="1" applyFill="1"/>
    <xf numFmtId="1" fontId="8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0" xfId="0" applyFont="1" applyFill="1"/>
    <xf numFmtId="4" fontId="28" fillId="0" borderId="0" xfId="0" applyNumberFormat="1" applyFont="1"/>
    <xf numFmtId="4" fontId="22" fillId="0" borderId="0" xfId="0" applyNumberFormat="1" applyFont="1" applyAlignment="1">
      <alignment horizontal="center" vertical="center"/>
    </xf>
    <xf numFmtId="3" fontId="28" fillId="0" borderId="0" xfId="0" applyNumberFormat="1" applyFont="1"/>
    <xf numFmtId="4" fontId="2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/>
    <xf numFmtId="0" fontId="8" fillId="0" borderId="0" xfId="0" applyFont="1" applyFill="1" applyAlignment="1">
      <alignment vertical="center" wrapText="1"/>
    </xf>
    <xf numFmtId="0" fontId="1" fillId="0" borderId="1" xfId="0" applyFont="1" applyBorder="1"/>
    <xf numFmtId="0" fontId="12" fillId="0" borderId="1" xfId="0" applyFont="1" applyBorder="1"/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1" xfId="0" applyFont="1" applyFill="1" applyBorder="1"/>
    <xf numFmtId="0" fontId="12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49" fontId="11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5" fillId="0" borderId="1" xfId="2" applyNumberForma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0" xfId="2"/>
    <xf numFmtId="165" fontId="15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</cellXfs>
  <cellStyles count="11">
    <cellStyle name="xl35" xfId="10"/>
    <cellStyle name="Гиперссылка" xfId="2" builtinId="8"/>
    <cellStyle name="Обычный" xfId="0" builtinId="0"/>
    <cellStyle name="Обычный 2" xfId="1"/>
    <cellStyle name="Обычный 2 2" xfId="8"/>
    <cellStyle name="Обычный 2 3" xfId="9"/>
    <cellStyle name="Обычный 3" xfId="4"/>
    <cellStyle name="Финансовый 2" xfId="5"/>
    <cellStyle name="Финансовый 3" xfId="3"/>
    <cellStyle name="Финансовый 3 2" xfId="6"/>
    <cellStyle name="Финансов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d/centre_mezshbudjet/Shared%20Documents/02.%20&#1088;&#1077;&#1081;&#1090;&#1080;&#1085;&#1075;%20&#1089;&#1091;&#1073;&#1098;&#1077;&#1082;&#1090;&#1086;&#1074;%20&#1056;&#1060;/&#1056;&#1072;&#1073;&#1086;&#1090;&#1072;/2015/I%20&#1101;&#1090;&#1072;&#1087;/&#1050;&#1091;&#1076;&#1088;&#1103;&#1074;&#1094;&#1077;&#1074;&#1072;/2015_03_20%20(2)%20&#1050;&#1091;&#1076;&#1088;&#1103;&#1074;&#1094;&#1077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Параметры"/>
    </sheetNames>
    <sheetDataSet>
      <sheetData sheetId="0"/>
      <sheetData sheetId="1">
        <row r="16">
          <cell r="B16" t="str">
            <v>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v>
          </cell>
        </row>
      </sheetData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>
        <row r="5">
          <cell r="C5" t="str">
            <v>да</v>
          </cell>
        </row>
        <row r="6">
          <cell r="C6" t="str">
            <v>нет</v>
          </cell>
        </row>
        <row r="7">
          <cell r="C7">
            <v>0</v>
          </cell>
        </row>
      </sheetData>
      <sheetData sheetId="7"/>
      <sheetData sheetId="8">
        <row r="3">
          <cell r="C3">
            <v>0</v>
          </cell>
        </row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dvinaland.ru/budget/-10jkuhjr" TargetMode="External"/><Relationship Id="rId18" Type="http://schemas.openxmlformats.org/officeDocument/2006/relationships/hyperlink" Target="http://www.gfu.vrn.ru/bud001/przakonak1chteniuy/" TargetMode="External"/><Relationship Id="rId26" Type="http://schemas.openxmlformats.org/officeDocument/2006/relationships/hyperlink" Target="http://finance.pskov.ru/lawbase" TargetMode="External"/><Relationship Id="rId39" Type="http://schemas.openxmlformats.org/officeDocument/2006/relationships/hyperlink" Target="http://minfinrm.ru/budget/norm-prav-akty/norm-prav-akty/budget-2015/" TargetMode="External"/><Relationship Id="rId21" Type="http://schemas.openxmlformats.org/officeDocument/2006/relationships/hyperlink" Target="http://zakon.krskstate.ru/0/doc/21751" TargetMode="External"/><Relationship Id="rId34" Type="http://schemas.openxmlformats.org/officeDocument/2006/relationships/hyperlink" Target="http://www.minfinrd.ru/regulatory_and_legal_information/legislation_rd/id/53.html" TargetMode="External"/><Relationship Id="rId42" Type="http://schemas.openxmlformats.org/officeDocument/2006/relationships/hyperlink" Target="http://gov.cap.ru/SiteMap.aspx?gov_id=22&amp;id=1875860" TargetMode="External"/><Relationship Id="rId47" Type="http://schemas.openxmlformats.org/officeDocument/2006/relationships/hyperlink" Target="http://minfin.pnzreg.ru/budget/basic_law" TargetMode="External"/><Relationship Id="rId50" Type="http://schemas.openxmlformats.org/officeDocument/2006/relationships/hyperlink" Target="http://ufo.ulntc.ru/index.php?mgf=budget&amp;slep=net" TargetMode="External"/><Relationship Id="rId55" Type="http://schemas.openxmlformats.org/officeDocument/2006/relationships/hyperlink" Target="http://www.depfin.admhmao.ru/wps/portal/fin/home/docs/hmao" TargetMode="External"/><Relationship Id="rId63" Type="http://schemas.openxmlformats.org/officeDocument/2006/relationships/hyperlink" Target="http://www.gfu.ru/budget/obl/section.php?IBLOCK_ID=125&amp;SECTION_ID=1176" TargetMode="External"/><Relationship Id="rId68" Type="http://schemas.openxmlformats.org/officeDocument/2006/relationships/hyperlink" Target="http://www.kamchatka.gov.ru/?cont=oiv_din&amp;mcont=5626&amp;menu=4&amp;menu2=0&amp;id=168" TargetMode="External"/><Relationship Id="rId76" Type="http://schemas.openxmlformats.org/officeDocument/2006/relationships/hyperlink" Target="http://sevastopol.gov.ru/index.php" TargetMode="External"/><Relationship Id="rId84" Type="http://schemas.openxmlformats.org/officeDocument/2006/relationships/printerSettings" Target="../printerSettings/printerSettings4.bin"/><Relationship Id="rId7" Type="http://schemas.openxmlformats.org/officeDocument/2006/relationships/hyperlink" Target="http://minfin.ryazangov.ru/documents/documents_RO/" TargetMode="External"/><Relationship Id="rId71" Type="http://schemas.openxmlformats.org/officeDocument/2006/relationships/hyperlink" Target="http://www.49gov.ru/documents/one/index.php?id=5882" TargetMode="External"/><Relationship Id="rId2" Type="http://schemas.openxmlformats.org/officeDocument/2006/relationships/hyperlink" Target="http://bryanskoblfin.ru/Show/Content/654" TargetMode="External"/><Relationship Id="rId16" Type="http://schemas.openxmlformats.org/officeDocument/2006/relationships/hyperlink" Target="http://finance.lenobl.ru/law/region/budzet/b2016i2017" TargetMode="External"/><Relationship Id="rId29" Type="http://schemas.openxmlformats.org/officeDocument/2006/relationships/hyperlink" Target="http://minfin.kalmregion.ru/index.php?option=com_content&amp;view=article&amp;id=16%3A2011-03-14-12-50-11&amp;catid=4&amp;Itemid=6" TargetMode="External"/><Relationship Id="rId11" Type="http://schemas.openxmlformats.org/officeDocument/2006/relationships/hyperlink" Target="http://dfto.ru/www/doc/index.php?option=com_zoo&amp;task=item&amp;item_id=354&amp;category_id=24&amp;Itemid=106" TargetMode="External"/><Relationship Id="rId24" Type="http://schemas.openxmlformats.org/officeDocument/2006/relationships/hyperlink" Target="http://admlip.ru/economy/finances/pravovye-akty/" TargetMode="External"/><Relationship Id="rId32" Type="http://schemas.openxmlformats.org/officeDocument/2006/relationships/hyperlink" Target="http://volgafin-old.volganet.ru/folder_2/folder_1/folder_1/" TargetMode="External"/><Relationship Id="rId37" Type="http://schemas.openxmlformats.org/officeDocument/2006/relationships/hyperlink" Target="http://www.mfsk.ru/budget/zakon" TargetMode="External"/><Relationship Id="rId40" Type="http://schemas.openxmlformats.org/officeDocument/2006/relationships/hyperlink" Target="http://minfin.tatarstan.ru/rus/byudzhet-2015.htm" TargetMode="External"/><Relationship Id="rId45" Type="http://schemas.openxmlformats.org/officeDocument/2006/relationships/hyperlink" Target="http://mf.nnov.ru/index.php?option=com_k2&amp;view=item&amp;layout=item&amp;id=31&amp;Itemid=260" TargetMode="External"/><Relationship Id="rId53" Type="http://schemas.openxmlformats.org/officeDocument/2006/relationships/hyperlink" Target="http://admtyumen.ru/ogv_ru/finance/finance/bugjet.htm" TargetMode="External"/><Relationship Id="rId58" Type="http://schemas.openxmlformats.org/officeDocument/2006/relationships/hyperlink" Target="http://minfinrb.ru/normbase/17/" TargetMode="External"/><Relationship Id="rId66" Type="http://schemas.openxmlformats.org/officeDocument/2006/relationships/hyperlink" Target="http://acts.findep.org/acts.html" TargetMode="External"/><Relationship Id="rId74" Type="http://schemas.openxmlformats.org/officeDocument/2006/relationships/hyperlink" Target="http://www.chukotka.org/power/administrative_setting/Dep_fin_ecom/budzet/" TargetMode="External"/><Relationship Id="rId79" Type="http://schemas.openxmlformats.org/officeDocument/2006/relationships/hyperlink" Target="http://www.yarregion.ru/depts/depfin/tmpPages/docs.aspx" TargetMode="External"/><Relationship Id="rId5" Type="http://schemas.openxmlformats.org/officeDocument/2006/relationships/hyperlink" Target="http://adm.rkursk.ru/index.php?id=693&amp;mat_id=39214" TargetMode="External"/><Relationship Id="rId61" Type="http://schemas.openxmlformats.org/officeDocument/2006/relationships/hyperlink" Target="http://fin22.ru/bud/z2015/" TargetMode="External"/><Relationship Id="rId82" Type="http://schemas.openxmlformats.org/officeDocument/2006/relationships/hyperlink" Target="http://minfinchr.ru/respublikanskij-byudzhet/zakon-chechenskoj-respubliki-o-respublikanskom-byudzhete-s-prilozheniyami-v-aktualnoj-redaktsii" TargetMode="External"/><Relationship Id="rId10" Type="http://schemas.openxmlformats.org/officeDocument/2006/relationships/hyperlink" Target="http://www.reg.tverfin.ru/index.php?option=com_content&amp;task=view&amp;id=13&amp;Itemid=17" TargetMode="External"/><Relationship Id="rId19" Type="http://schemas.openxmlformats.org/officeDocument/2006/relationships/hyperlink" Target="http://minfin.karelia.ru/2015-2017-gody/" TargetMode="External"/><Relationship Id="rId31" Type="http://schemas.openxmlformats.org/officeDocument/2006/relationships/hyperlink" Target="http://mf-ao.ru/index.php/norms/zakbudjmenu" TargetMode="External"/><Relationship Id="rId44" Type="http://schemas.openxmlformats.org/officeDocument/2006/relationships/hyperlink" Target="http://www.depfin.kirov.ru/openbudget/oblbud/bud2015/" TargetMode="External"/><Relationship Id="rId52" Type="http://schemas.openxmlformats.org/officeDocument/2006/relationships/hyperlink" Target="http://minfin.midural.ru/document/category/20" TargetMode="External"/><Relationship Id="rId60" Type="http://schemas.openxmlformats.org/officeDocument/2006/relationships/hyperlink" Target="http://www.r-19.khakasia.ru/authorities/ministry-of-finance-of-the-republic-of-khakassia/docs/byudzhet-respubliki-khakasiya/" TargetMode="External"/><Relationship Id="rId65" Type="http://schemas.openxmlformats.org/officeDocument/2006/relationships/hyperlink" Target="http://www.mfnso.nso.ru/page/457" TargetMode="External"/><Relationship Id="rId73" Type="http://schemas.openxmlformats.org/officeDocument/2006/relationships/hyperlink" Target="http://www.eao.ru/?p=2126" TargetMode="External"/><Relationship Id="rId78" Type="http://schemas.openxmlformats.org/officeDocument/2006/relationships/hyperlink" Target="http://www.mfrno-a.ru/info/index.php?SECTION_ID=38" TargetMode="External"/><Relationship Id="rId81" Type="http://schemas.openxmlformats.org/officeDocument/2006/relationships/hyperlink" Target="http://ob.mosreg.ru/index.php/o-byudzhete/zakon-o-byudzhete/2015-god/338-byudzhet-moskovskoj-oblasti-na-2015-god-i-na-planovyj-period-2016-i-2017-godov" TargetMode="External"/><Relationship Id="rId4" Type="http://schemas.openxmlformats.org/officeDocument/2006/relationships/hyperlink" Target="http://www.gfu.ivanovo.ru/index.php?topic=20091111100424741" TargetMode="External"/><Relationship Id="rId9" Type="http://schemas.openxmlformats.org/officeDocument/2006/relationships/hyperlink" Target="http://fin.tmbreg.ru/6347/2010.html" TargetMode="External"/><Relationship Id="rId14" Type="http://schemas.openxmlformats.org/officeDocument/2006/relationships/hyperlink" Target="http://www.df35.ru/index.php?option=com_content&amp;view=category&amp;id=70&amp;Itemid=120" TargetMode="External"/><Relationship Id="rId22" Type="http://schemas.openxmlformats.org/officeDocument/2006/relationships/hyperlink" Target="http://mf.omskportal.ru/ru/RegionalPublicAuthorities/executivelist/MF/otrasl3/razdel31/otrasl312015-2017.html" TargetMode="External"/><Relationship Id="rId27" Type="http://schemas.openxmlformats.org/officeDocument/2006/relationships/hyperlink" Target="http://uf.adm-nao.ru/byudzhetnyj-process/" TargetMode="External"/><Relationship Id="rId30" Type="http://schemas.openxmlformats.org/officeDocument/2006/relationships/hyperlink" Target="http://www.minfinkubani.ru/budget_execution/detail.php?ID=5042&amp;IBLOCK_ID=31&amp;str_date=19.12.2014" TargetMode="External"/><Relationship Id="rId35" Type="http://schemas.openxmlformats.org/officeDocument/2006/relationships/hyperlink" Target="http://www.mfri.ru/index.php/2013-12-01-16-49-08/obinfo" TargetMode="External"/><Relationship Id="rId43" Type="http://schemas.openxmlformats.org/officeDocument/2006/relationships/hyperlink" Target="http://www.mfin.permkrai.ru/" TargetMode="External"/><Relationship Id="rId48" Type="http://schemas.openxmlformats.org/officeDocument/2006/relationships/hyperlink" Target="http://minfin-samara.ru/budget/laws_budget/zob_20152017/" TargetMode="External"/><Relationship Id="rId56" Type="http://schemas.openxmlformats.org/officeDocument/2006/relationships/hyperlink" Target="http://&#1087;&#1088;&#1072;&#1074;&#1080;&#1090;&#1077;&#1083;&#1100;&#1089;&#1090;&#1074;&#1086;.&#1103;&#1085;&#1072;&#1086;.&#1088;&#1092;/economics/budget_yanao/" TargetMode="External"/><Relationship Id="rId64" Type="http://schemas.openxmlformats.org/officeDocument/2006/relationships/hyperlink" Target="http://www.ofukem.ru/content/blogcategory/142/154/" TargetMode="External"/><Relationship Id="rId69" Type="http://schemas.openxmlformats.org/officeDocument/2006/relationships/hyperlink" Target="http://minfin.khabkrai.ru/portal/Show/Content/705" TargetMode="External"/><Relationship Id="rId77" Type="http://schemas.openxmlformats.org/officeDocument/2006/relationships/hyperlink" Target="http://minfin09.ucoz.ru/load/normativno_pravovye_akty/npa_zakon_o_bjudzhete_kchr/zakon_kchr_o_respublikanskom_bjudzhete_kchr_na_2015_i_na_planovyj_period_2016_17_gg/16-1-0-532" TargetMode="External"/><Relationship Id="rId8" Type="http://schemas.openxmlformats.org/officeDocument/2006/relationships/hyperlink" Target="http://www.finsmol.ru/minfin/nJvVo3p7" TargetMode="External"/><Relationship Id="rId51" Type="http://schemas.openxmlformats.org/officeDocument/2006/relationships/hyperlink" Target="http://www.finupr.kurganobl.ru/index.php?test=budjetall" TargetMode="External"/><Relationship Id="rId72" Type="http://schemas.openxmlformats.org/officeDocument/2006/relationships/hyperlink" Target="http://sakhminfin.ru/index.php/finansy-oblasti/oblastnoj-byudzhet/zakony-o-byudzhete" TargetMode="External"/><Relationship Id="rId80" Type="http://schemas.openxmlformats.org/officeDocument/2006/relationships/hyperlink" Target="http://mari-el.gov.ru/pravo/Pages/main.aspx" TargetMode="External"/><Relationship Id="rId3" Type="http://schemas.openxmlformats.org/officeDocument/2006/relationships/hyperlink" Target="http://www.admoblkaluga.ru/main/work/finances/budget/obl_2015_2017.php" TargetMode="External"/><Relationship Id="rId12" Type="http://schemas.openxmlformats.org/officeDocument/2006/relationships/hyperlink" Target="http://minfin.rkomi.ru/minfin_rkomi/minfin_rbudj/budjet/" TargetMode="External"/><Relationship Id="rId17" Type="http://schemas.openxmlformats.org/officeDocument/2006/relationships/hyperlink" Target="http://depfin.adm44.ru/Budget/Zakon/zakon2015/index.aspx" TargetMode="External"/><Relationship Id="rId25" Type="http://schemas.openxmlformats.org/officeDocument/2006/relationships/hyperlink" Target="http://minfin.gov-murman.ru/documents/npa/Laws_of_Murmansk_region/" TargetMode="External"/><Relationship Id="rId33" Type="http://schemas.openxmlformats.org/officeDocument/2006/relationships/hyperlink" Target="http://minfin.donland.ru/docs/s/4" TargetMode="External"/><Relationship Id="rId38" Type="http://schemas.openxmlformats.org/officeDocument/2006/relationships/hyperlink" Target="https://minfin.bashkortostan.ru/documents/151841/" TargetMode="External"/><Relationship Id="rId46" Type="http://schemas.openxmlformats.org/officeDocument/2006/relationships/hyperlink" Target="http://www.minfin.orb.ru/budget/budget_region/" TargetMode="External"/><Relationship Id="rId59" Type="http://schemas.openxmlformats.org/officeDocument/2006/relationships/hyperlink" Target="http://www.minfintuva.ru/15/16/page105.html" TargetMode="External"/><Relationship Id="rId67" Type="http://schemas.openxmlformats.org/officeDocument/2006/relationships/hyperlink" Target="http://www.sakha.gov.ru/node/80383" TargetMode="External"/><Relationship Id="rId20" Type="http://schemas.openxmlformats.org/officeDocument/2006/relationships/hyperlink" Target="http://www.novkfo.ru/%D0%BD%D0%BE%D1%80%D0%BC%D0%B0%D1%82%D0%B8%D0%B2%D0%BD%D1%8B%D0%B5_%D0%B4%D0%BE%D0%BA%D1%83%D0%BC%D0%B5%D0%BD%D1%82%D1%8B/" TargetMode="External"/><Relationship Id="rId41" Type="http://schemas.openxmlformats.org/officeDocument/2006/relationships/hyperlink" Target="http://www.mfur.ru/budjet/formirovanie/2015/index.php" TargetMode="External"/><Relationship Id="rId54" Type="http://schemas.openxmlformats.org/officeDocument/2006/relationships/hyperlink" Target="http://www.minfin74.ru/mBudget/law/" TargetMode="External"/><Relationship Id="rId6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documents/zakon/37170.html" TargetMode="External"/><Relationship Id="rId70" Type="http://schemas.openxmlformats.org/officeDocument/2006/relationships/hyperlink" Target="http://www.amurobl.ru/wps/portal/!ut/p/c5/04_SB8K8xLLM9MSSzPy8xBz9CP0os3gTAwN_RydDRwN_NwsDA89QRy_LIA_zkFAPA30v_aj0nPwkoEo_j_zcVP2C7EBFAPEbY5Q!/dl3/d3/L2dJQSEvUUt3QS9ZQnZ3LzZfNDAwT0FCMUEwODhRNjBJOUNSOENJT1I0NTU!/" TargetMode="External"/><Relationship Id="rId75" Type="http://schemas.openxmlformats.org/officeDocument/2006/relationships/hyperlink" Target="http://rk.gov.ru/rus/docs_republic.htm?page=4" TargetMode="External"/><Relationship Id="rId83" Type="http://schemas.openxmlformats.org/officeDocument/2006/relationships/hyperlink" Target="http://dtf.avo.ru/index.php?option=com_content&amp;view=article&amp;id=236&amp;Itemid=25" TargetMode="External"/><Relationship Id="rId1" Type="http://schemas.openxmlformats.org/officeDocument/2006/relationships/hyperlink" Target="http://beldepfin.ru/?page_id=3177" TargetMode="External"/><Relationship Id="rId6" Type="http://schemas.openxmlformats.org/officeDocument/2006/relationships/hyperlink" Target="http://orel-region.ru/index.php?head=17&amp;part=19&amp;formName=docsearch&amp;doc_type=2&amp;doc_organ=0&amp;fwords=%E1%FE%E4%E6%E5%F2%E5&amp;number=&amp;date1f=%E4%E4-%EC%EC-%E3%E3%E3%E3&amp;date2f=%E4%E4-%EC%EC-%E3%E3%E3%E3&amp;date3f=%E4%E4-%EC%EC-%E3%E3%E3%E3&amp;x=35&amp;y=11" TargetMode="External"/><Relationship Id="rId15" Type="http://schemas.openxmlformats.org/officeDocument/2006/relationships/hyperlink" Target="http://www.minfin39.ru/budget/current_year/" TargetMode="External"/><Relationship Id="rId23" Type="http://schemas.openxmlformats.org/officeDocument/2006/relationships/hyperlink" Target="http://primorsky.ru/authorities/executive-agencies/departments/finance/laws.php" TargetMode="External"/><Relationship Id="rId28" Type="http://schemas.openxmlformats.org/officeDocument/2006/relationships/hyperlink" Target="http://www.minfin01-maykop.ru/Show/Category/7?ItemId=55" TargetMode="External"/><Relationship Id="rId36" Type="http://schemas.openxmlformats.org/officeDocument/2006/relationships/hyperlink" Target="http://pravitelstvo.kbr.ru/oigv/minfin/budget/respublikanskij_bjudzhet.php" TargetMode="External"/><Relationship Id="rId49" Type="http://schemas.openxmlformats.org/officeDocument/2006/relationships/hyperlink" Target="http://ex.saratov.gov.ru/budget/,http:/saratov.gov.ru/gov/auth/minfin/bud_sar_obl/2015/index.php?sphrase_id=16337" TargetMode="External"/><Relationship Id="rId57" Type="http://schemas.openxmlformats.org/officeDocument/2006/relationships/hyperlink" Target="http://www.minfin-altai.ru/regulatory/normativno_pravovye_akty/zakony/zakony_o_byudzhete_po_goda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topLeftCell="B72" zoomScaleNormal="100" zoomScaleSheetLayoutView="100" zoomScalePageLayoutView="70" workbookViewId="0">
      <selection activeCell="D95" sqref="D95"/>
    </sheetView>
  </sheetViews>
  <sheetFormatPr defaultColWidth="9.140625" defaultRowHeight="12.75" x14ac:dyDescent="0.2"/>
  <cols>
    <col min="1" max="1" width="6" style="98" hidden="1" customWidth="1"/>
    <col min="2" max="2" width="33.140625" style="98" customWidth="1"/>
    <col min="3" max="3" width="14.85546875" style="98" customWidth="1"/>
    <col min="4" max="4" width="12.7109375" style="98" customWidth="1"/>
    <col min="5" max="5" width="28.5703125" style="98" customWidth="1"/>
    <col min="6" max="6" width="22.5703125" style="98" customWidth="1"/>
    <col min="7" max="7" width="25.140625" style="98" customWidth="1"/>
    <col min="8" max="8" width="24.7109375" style="98" customWidth="1"/>
    <col min="9" max="9" width="24.28515625" style="98" customWidth="1"/>
    <col min="10" max="10" width="25.140625" style="98" customWidth="1"/>
    <col min="11" max="11" width="19.42578125" style="98" customWidth="1"/>
    <col min="12" max="16384" width="9.140625" style="98"/>
  </cols>
  <sheetData>
    <row r="1" spans="1:10" ht="16.5" customHeight="1" x14ac:dyDescent="0.2">
      <c r="B1" s="200" t="s">
        <v>113</v>
      </c>
      <c r="C1" s="200"/>
      <c r="D1" s="200"/>
      <c r="E1" s="200"/>
      <c r="F1" s="201"/>
      <c r="G1" s="201"/>
      <c r="H1" s="201"/>
      <c r="I1" s="201"/>
      <c r="J1" s="201"/>
    </row>
    <row r="2" spans="1:10" ht="12.75" customHeight="1" x14ac:dyDescent="0.2">
      <c r="B2" s="12"/>
      <c r="C2" s="115"/>
      <c r="D2" s="116"/>
      <c r="E2" s="116"/>
      <c r="F2" s="81"/>
      <c r="G2" s="81"/>
      <c r="H2" s="81"/>
      <c r="I2" s="81"/>
      <c r="J2" s="81"/>
    </row>
    <row r="3" spans="1:10" ht="15" customHeight="1" x14ac:dyDescent="0.2">
      <c r="B3" s="6" t="s">
        <v>95</v>
      </c>
      <c r="C3" s="8" t="s">
        <v>505</v>
      </c>
      <c r="D3" s="116"/>
      <c r="E3" s="116"/>
      <c r="F3" s="81"/>
      <c r="G3" s="81"/>
      <c r="H3" s="81"/>
      <c r="I3" s="81"/>
      <c r="J3" s="81"/>
    </row>
    <row r="4" spans="1:10" ht="105.75" customHeight="1" x14ac:dyDescent="0.2">
      <c r="B4" s="123" t="s">
        <v>90</v>
      </c>
      <c r="C4" s="123" t="s">
        <v>106</v>
      </c>
      <c r="D4" s="123" t="s">
        <v>109</v>
      </c>
      <c r="E4" s="96" t="str">
        <f>'Показатель 1.1'!A1</f>
        <v xml:space="preserve">1.1. Публикация закона о бюджете субъекта РФ на 2015 год и плановый период 2016 и 2017 годов в открытом доступе на портале (сайте) субъекта РФ, предназначенном для публикации бюджетных данных. </v>
      </c>
      <c r="F4" s="96" t="str">
        <f>'Показатель 1.2'!A1</f>
        <v>1.2. Наличие в составе закона о бюджете субъекта Российской Федерации приложения о прогнозируемых объемах поступлений по основным видам доходов</v>
      </c>
      <c r="G4" s="96" t="str">
        <f>'Показатель 1.3 '!A1</f>
        <v>1.3. Наличие в составе закона о бюджете субъекта Российской Федерации приложения о распределении бюджетных ассигнований по разделам и подразделам классификации расходов бюджетов</v>
      </c>
      <c r="H4" s="96" t="str">
        <f>'Показатель 1.4'!A1</f>
        <v>1.4. Наличие в составе закона о бюджете приложения о распределении бюджетных ассигнований по носударственным программам и непрограммным направлениям деятельности</v>
      </c>
      <c r="I4" s="96" t="str">
        <f>'Показатель 1.5'!A1</f>
        <v>1.5. Доля бюджетных инвестиций, распределенных по объектам, в общем объеме бюджетных инвестиций</v>
      </c>
      <c r="J4" s="96" t="str">
        <f>'Показатель 1.6'!A1</f>
        <v>1.6. Доля субсидий местным бюджетам на очередной финансовый год, распределенных по муниципальным образованиям, в общем объеме субсидий местным бюджетам</v>
      </c>
    </row>
    <row r="5" spans="1:10" ht="15.95" customHeight="1" x14ac:dyDescent="0.2">
      <c r="B5" s="77" t="s">
        <v>97</v>
      </c>
      <c r="C5" s="124" t="s">
        <v>108</v>
      </c>
      <c r="D5" s="124" t="s">
        <v>102</v>
      </c>
      <c r="E5" s="97" t="s">
        <v>102</v>
      </c>
      <c r="F5" s="117" t="s">
        <v>102</v>
      </c>
      <c r="G5" s="117" t="s">
        <v>102</v>
      </c>
      <c r="H5" s="117" t="s">
        <v>102</v>
      </c>
      <c r="I5" s="117" t="s">
        <v>102</v>
      </c>
      <c r="J5" s="117" t="s">
        <v>102</v>
      </c>
    </row>
    <row r="6" spans="1:10" ht="15.95" customHeight="1" x14ac:dyDescent="0.2">
      <c r="A6" s="123">
        <v>30</v>
      </c>
      <c r="B6" s="107" t="s">
        <v>32</v>
      </c>
      <c r="C6" s="199" t="s">
        <v>684</v>
      </c>
      <c r="D6" s="192">
        <f t="shared" ref="D6:D37" si="0">SUM(E6:J6)</f>
        <v>13</v>
      </c>
      <c r="E6" s="193">
        <f>VLOOKUP($B6,'Оценка (Раздел 1)'!$A$6:$J$99,5,0)</f>
        <v>4</v>
      </c>
      <c r="F6" s="194">
        <f>VLOOKUP($B6,'Оценка (Раздел 1)'!$A$6:$J$99,6,0)</f>
        <v>2</v>
      </c>
      <c r="G6" s="194">
        <f>VLOOKUP($B6,'Оценка (Раздел 1)'!$A$6:$J$99,7,0)</f>
        <v>2</v>
      </c>
      <c r="H6" s="194">
        <f>VLOOKUP($B6,'Оценка (Раздел 1)'!$A$6:$J$99,8,0)</f>
        <v>2</v>
      </c>
      <c r="I6" s="194">
        <f>VLOOKUP($B6,'Оценка (Раздел 1)'!$A$6:$J$99,9,0)</f>
        <v>3</v>
      </c>
      <c r="J6" s="194">
        <f>VLOOKUP($B6,'Оценка (Раздел 1)'!$A$6:$J$99,10,0)</f>
        <v>0</v>
      </c>
    </row>
    <row r="7" spans="1:10" ht="15.95" customHeight="1" x14ac:dyDescent="0.2">
      <c r="A7" s="127">
        <v>31</v>
      </c>
      <c r="B7" s="107" t="s">
        <v>33</v>
      </c>
      <c r="C7" s="199" t="s">
        <v>684</v>
      </c>
      <c r="D7" s="192">
        <f t="shared" si="0"/>
        <v>13</v>
      </c>
      <c r="E7" s="193">
        <f>VLOOKUP($B7,'Оценка (Раздел 1)'!$A$6:$J$99,5,0)</f>
        <v>2</v>
      </c>
      <c r="F7" s="194">
        <f>VLOOKUP($B7,'Оценка (Раздел 1)'!$A$6:$J$99,6,0)</f>
        <v>2</v>
      </c>
      <c r="G7" s="194">
        <f>VLOOKUP($B7,'Оценка (Раздел 1)'!$A$6:$J$99,7,0)</f>
        <v>2</v>
      </c>
      <c r="H7" s="194">
        <f>VLOOKUP($B7,'Оценка (Раздел 1)'!$A$6:$J$99,8,0)</f>
        <v>2</v>
      </c>
      <c r="I7" s="194">
        <f>VLOOKUP($B7,'Оценка (Раздел 1)'!$A$6:$J$99,9,0)</f>
        <v>3</v>
      </c>
      <c r="J7" s="194">
        <f>VLOOKUP($B7,'Оценка (Раздел 1)'!$A$6:$J$99,10,0)</f>
        <v>2</v>
      </c>
    </row>
    <row r="8" spans="1:10" ht="15.95" customHeight="1" x14ac:dyDescent="0.2">
      <c r="A8" s="127">
        <v>69</v>
      </c>
      <c r="B8" s="107" t="s">
        <v>74</v>
      </c>
      <c r="C8" s="199" t="s">
        <v>684</v>
      </c>
      <c r="D8" s="192">
        <f t="shared" si="0"/>
        <v>13</v>
      </c>
      <c r="E8" s="193">
        <f>VLOOKUP($B8,'Оценка (Раздел 1)'!$A$6:$J$99,5,0)</f>
        <v>4</v>
      </c>
      <c r="F8" s="194">
        <f>VLOOKUP($B8,'Оценка (Раздел 1)'!$A$6:$J$99,6,0)</f>
        <v>2</v>
      </c>
      <c r="G8" s="194">
        <f>VLOOKUP($B8,'Оценка (Раздел 1)'!$A$6:$J$99,7,0)</f>
        <v>2</v>
      </c>
      <c r="H8" s="194">
        <f>VLOOKUP($B8,'Оценка (Раздел 1)'!$A$6:$J$99,8,0)</f>
        <v>2</v>
      </c>
      <c r="I8" s="194">
        <f>VLOOKUP($B8,'Оценка (Раздел 1)'!$A$6:$J$99,9,0)</f>
        <v>3</v>
      </c>
      <c r="J8" s="194">
        <f>VLOOKUP($B8,'Оценка (Раздел 1)'!$A$6:$J$99,10,0)</f>
        <v>0</v>
      </c>
    </row>
    <row r="9" spans="1:10" ht="15.95" customHeight="1" x14ac:dyDescent="0.2">
      <c r="A9" s="127">
        <v>29</v>
      </c>
      <c r="B9" s="107" t="s">
        <v>30</v>
      </c>
      <c r="C9" s="199" t="s">
        <v>684</v>
      </c>
      <c r="D9" s="192">
        <f t="shared" si="0"/>
        <v>13</v>
      </c>
      <c r="E9" s="193">
        <f>VLOOKUP($B9,'Оценка (Раздел 1)'!$A$6:$J$99,5,0)</f>
        <v>1</v>
      </c>
      <c r="F9" s="194">
        <f>VLOOKUP($B9,'Оценка (Раздел 1)'!$A$6:$J$99,6,0)</f>
        <v>2</v>
      </c>
      <c r="G9" s="194">
        <f>VLOOKUP($B9,'Оценка (Раздел 1)'!$A$6:$J$99,7,0)</f>
        <v>2</v>
      </c>
      <c r="H9" s="194">
        <f>VLOOKUP($B9,'Оценка (Раздел 1)'!$A$6:$J$99,8,0)</f>
        <v>2</v>
      </c>
      <c r="I9" s="194">
        <f>VLOOKUP($B9,'Оценка (Раздел 1)'!$A$6:$J$99,9,0)</f>
        <v>3</v>
      </c>
      <c r="J9" s="194">
        <f>VLOOKUP($B9,'Оценка (Раздел 1)'!$A$6:$J$99,10,0)</f>
        <v>3</v>
      </c>
    </row>
    <row r="10" spans="1:10" ht="15.95" customHeight="1" x14ac:dyDescent="0.2">
      <c r="A10" s="127">
        <v>83</v>
      </c>
      <c r="B10" s="107" t="s">
        <v>89</v>
      </c>
      <c r="C10" s="199" t="s">
        <v>684</v>
      </c>
      <c r="D10" s="192">
        <f t="shared" si="0"/>
        <v>13</v>
      </c>
      <c r="E10" s="193">
        <f>VLOOKUP($B10,'Оценка (Раздел 1)'!$A$6:$J$99,5,0)</f>
        <v>1</v>
      </c>
      <c r="F10" s="194">
        <f>VLOOKUP($B10,'Оценка (Раздел 1)'!$A$6:$J$99,6,0)</f>
        <v>2</v>
      </c>
      <c r="G10" s="194">
        <f>VLOOKUP($B10,'Оценка (Раздел 1)'!$A$6:$J$99,7,0)</f>
        <v>2</v>
      </c>
      <c r="H10" s="194">
        <f>VLOOKUP($B10,'Оценка (Раздел 1)'!$A$6:$J$99,8,0)</f>
        <v>2</v>
      </c>
      <c r="I10" s="194">
        <f>VLOOKUP($B10,'Оценка (Раздел 1)'!$A$6:$J$99,9,0)</f>
        <v>3</v>
      </c>
      <c r="J10" s="194">
        <f>VLOOKUP($B10,'Оценка (Раздел 1)'!$A$6:$J$99,10,0)</f>
        <v>3</v>
      </c>
    </row>
    <row r="11" spans="1:10" ht="15.95" customHeight="1" x14ac:dyDescent="0.2">
      <c r="A11" s="123">
        <v>26</v>
      </c>
      <c r="B11" s="107" t="s">
        <v>27</v>
      </c>
      <c r="C11" s="199" t="s">
        <v>685</v>
      </c>
      <c r="D11" s="192">
        <f t="shared" si="0"/>
        <v>12</v>
      </c>
      <c r="E11" s="193">
        <f>VLOOKUP($B11,'Оценка (Раздел 1)'!$A$6:$J$99,5,0)</f>
        <v>4</v>
      </c>
      <c r="F11" s="194">
        <f>VLOOKUP($B11,'Оценка (Раздел 1)'!$A$6:$J$99,6,0)</f>
        <v>2</v>
      </c>
      <c r="G11" s="194">
        <f>VLOOKUP($B11,'Оценка (Раздел 1)'!$A$6:$J$99,7,0)</f>
        <v>2</v>
      </c>
      <c r="H11" s="194">
        <f>VLOOKUP($B11,'Оценка (Раздел 1)'!$A$6:$J$99,8,0)</f>
        <v>2</v>
      </c>
      <c r="I11" s="194">
        <f>VLOOKUP($B11,'Оценка (Раздел 1)'!$A$6:$J$99,9,0)</f>
        <v>0</v>
      </c>
      <c r="J11" s="194">
        <f>VLOOKUP($B11,'Оценка (Раздел 1)'!$A$6:$J$99,10,0)</f>
        <v>2</v>
      </c>
    </row>
    <row r="12" spans="1:10" ht="15.95" customHeight="1" x14ac:dyDescent="0.2">
      <c r="A12" s="123">
        <v>52</v>
      </c>
      <c r="B12" s="107" t="s">
        <v>55</v>
      </c>
      <c r="C12" s="199" t="s">
        <v>685</v>
      </c>
      <c r="D12" s="192">
        <f t="shared" si="0"/>
        <v>12</v>
      </c>
      <c r="E12" s="193">
        <f>VLOOKUP($B12,'Оценка (Раздел 1)'!$A$6:$J$99,5,0)</f>
        <v>4</v>
      </c>
      <c r="F12" s="194">
        <f>VLOOKUP($B12,'Оценка (Раздел 1)'!$A$6:$J$99,6,0)</f>
        <v>2</v>
      </c>
      <c r="G12" s="194">
        <f>VLOOKUP($B12,'Оценка (Раздел 1)'!$A$6:$J$99,7,0)</f>
        <v>2</v>
      </c>
      <c r="H12" s="194">
        <f>VLOOKUP($B12,'Оценка (Раздел 1)'!$A$6:$J$99,8,0)</f>
        <v>2</v>
      </c>
      <c r="I12" s="194">
        <f>VLOOKUP($B12,'Оценка (Раздел 1)'!$A$6:$J$99,9,0)</f>
        <v>2</v>
      </c>
      <c r="J12" s="194">
        <f>VLOOKUP($B12,'Оценка (Раздел 1)'!$A$6:$J$99,10,0)</f>
        <v>0</v>
      </c>
    </row>
    <row r="13" spans="1:10" ht="15.95" customHeight="1" x14ac:dyDescent="0.2">
      <c r="A13" s="123">
        <v>28</v>
      </c>
      <c r="B13" s="107" t="s">
        <v>29</v>
      </c>
      <c r="C13" s="199" t="s">
        <v>685</v>
      </c>
      <c r="D13" s="192">
        <f t="shared" si="0"/>
        <v>12</v>
      </c>
      <c r="E13" s="193">
        <f>VLOOKUP($B13,'Оценка (Раздел 1)'!$A$6:$J$99,5,0)</f>
        <v>4</v>
      </c>
      <c r="F13" s="194">
        <f>VLOOKUP($B13,'Оценка (Раздел 1)'!$A$6:$J$99,6,0)</f>
        <v>1</v>
      </c>
      <c r="G13" s="194">
        <f>VLOOKUP($B13,'Оценка (Раздел 1)'!$A$6:$J$99,7,0)</f>
        <v>2</v>
      </c>
      <c r="H13" s="194">
        <f>VLOOKUP($B13,'Оценка (Раздел 1)'!$A$6:$J$99,8,0)</f>
        <v>0</v>
      </c>
      <c r="I13" s="194">
        <f>VLOOKUP($B13,'Оценка (Раздел 1)'!$A$6:$J$99,9,0)</f>
        <v>2</v>
      </c>
      <c r="J13" s="194">
        <f>VLOOKUP($B13,'Оценка (Раздел 1)'!$A$6:$J$99,10,0)</f>
        <v>3</v>
      </c>
    </row>
    <row r="14" spans="1:10" ht="15.95" customHeight="1" x14ac:dyDescent="0.2">
      <c r="A14" s="127">
        <v>33</v>
      </c>
      <c r="B14" s="107" t="s">
        <v>35</v>
      </c>
      <c r="C14" s="199" t="s">
        <v>685</v>
      </c>
      <c r="D14" s="192">
        <f t="shared" si="0"/>
        <v>12</v>
      </c>
      <c r="E14" s="193">
        <f>VLOOKUP($B14,'Оценка (Раздел 1)'!$A$6:$J$99,5,0)</f>
        <v>4</v>
      </c>
      <c r="F14" s="194">
        <f>VLOOKUP($B14,'Оценка (Раздел 1)'!$A$6:$J$99,6,0)</f>
        <v>2</v>
      </c>
      <c r="G14" s="194">
        <f>VLOOKUP($B14,'Оценка (Раздел 1)'!$A$6:$J$99,7,0)</f>
        <v>2</v>
      </c>
      <c r="H14" s="194">
        <f>VLOOKUP($B14,'Оценка (Раздел 1)'!$A$6:$J$99,8,0)</f>
        <v>2</v>
      </c>
      <c r="I14" s="194">
        <f>VLOOKUP($B14,'Оценка (Раздел 1)'!$A$6:$J$99,9,0)</f>
        <v>0</v>
      </c>
      <c r="J14" s="194">
        <f>VLOOKUP($B14,'Оценка (Раздел 1)'!$A$6:$J$99,10,0)</f>
        <v>2</v>
      </c>
    </row>
    <row r="15" spans="1:10" ht="15.95" customHeight="1" x14ac:dyDescent="0.2">
      <c r="A15" s="127">
        <v>5</v>
      </c>
      <c r="B15" s="107" t="s">
        <v>5</v>
      </c>
      <c r="C15" s="199" t="s">
        <v>686</v>
      </c>
      <c r="D15" s="192">
        <f t="shared" si="0"/>
        <v>11</v>
      </c>
      <c r="E15" s="193">
        <f>VLOOKUP($B15,'Оценка (Раздел 1)'!$A$6:$J$99,5,0)</f>
        <v>4</v>
      </c>
      <c r="F15" s="194">
        <f>VLOOKUP($B15,'Оценка (Раздел 1)'!$A$6:$J$99,6,0)</f>
        <v>2</v>
      </c>
      <c r="G15" s="194">
        <f>VLOOKUP($B15,'Оценка (Раздел 1)'!$A$6:$J$99,7,0)</f>
        <v>0</v>
      </c>
      <c r="H15" s="194">
        <f>VLOOKUP($B15,'Оценка (Раздел 1)'!$A$6:$J$99,8,0)</f>
        <v>2</v>
      </c>
      <c r="I15" s="194">
        <f>VLOOKUP($B15,'Оценка (Раздел 1)'!$A$6:$J$99,9,0)</f>
        <v>3</v>
      </c>
      <c r="J15" s="194">
        <f>VLOOKUP($B15,'Оценка (Раздел 1)'!$A$6:$J$99,10,0)</f>
        <v>0</v>
      </c>
    </row>
    <row r="16" spans="1:10" ht="15.95" customHeight="1" x14ac:dyDescent="0.2">
      <c r="A16" s="127">
        <v>15</v>
      </c>
      <c r="B16" s="107" t="s">
        <v>15</v>
      </c>
      <c r="C16" s="199" t="s">
        <v>686</v>
      </c>
      <c r="D16" s="192">
        <f t="shared" si="0"/>
        <v>11</v>
      </c>
      <c r="E16" s="193">
        <f>VLOOKUP($B16,'Оценка (Раздел 1)'!$A$6:$J$99,5,0)</f>
        <v>2</v>
      </c>
      <c r="F16" s="194">
        <f>VLOOKUP($B16,'Оценка (Раздел 1)'!$A$6:$J$99,6,0)</f>
        <v>2</v>
      </c>
      <c r="G16" s="194">
        <f>VLOOKUP($B16,'Оценка (Раздел 1)'!$A$6:$J$99,7,0)</f>
        <v>2</v>
      </c>
      <c r="H16" s="194">
        <f>VLOOKUP($B16,'Оценка (Раздел 1)'!$A$6:$J$99,8,0)</f>
        <v>2</v>
      </c>
      <c r="I16" s="194">
        <f>VLOOKUP($B16,'Оценка (Раздел 1)'!$A$6:$J$99,9,0)</f>
        <v>3</v>
      </c>
      <c r="J16" s="194">
        <f>VLOOKUP($B16,'Оценка (Раздел 1)'!$A$6:$J$99,10,0)</f>
        <v>0</v>
      </c>
    </row>
    <row r="17" spans="1:10" ht="15.95" customHeight="1" x14ac:dyDescent="0.2">
      <c r="A17" s="127">
        <v>27</v>
      </c>
      <c r="B17" s="107" t="s">
        <v>28</v>
      </c>
      <c r="C17" s="199" t="s">
        <v>686</v>
      </c>
      <c r="D17" s="192">
        <f t="shared" si="0"/>
        <v>11</v>
      </c>
      <c r="E17" s="193">
        <f>VLOOKUP($B17,'Оценка (Раздел 1)'!$A$6:$J$99,5,0)</f>
        <v>2</v>
      </c>
      <c r="F17" s="194">
        <f>VLOOKUP($B17,'Оценка (Раздел 1)'!$A$6:$J$99,6,0)</f>
        <v>2</v>
      </c>
      <c r="G17" s="194">
        <f>VLOOKUP($B17,'Оценка (Раздел 1)'!$A$6:$J$99,7,0)</f>
        <v>2</v>
      </c>
      <c r="H17" s="194">
        <f>VLOOKUP($B17,'Оценка (Раздел 1)'!$A$6:$J$99,8,0)</f>
        <v>2</v>
      </c>
      <c r="I17" s="194">
        <f>VLOOKUP($B17,'Оценка (Раздел 1)'!$A$6:$J$99,9,0)</f>
        <v>0</v>
      </c>
      <c r="J17" s="194">
        <f>VLOOKUP($B17,'Оценка (Раздел 1)'!$A$6:$J$99,10,0)</f>
        <v>3</v>
      </c>
    </row>
    <row r="18" spans="1:10" ht="15.95" customHeight="1" x14ac:dyDescent="0.2">
      <c r="A18" s="123">
        <v>34</v>
      </c>
      <c r="B18" s="107" t="s">
        <v>36</v>
      </c>
      <c r="C18" s="199" t="s">
        <v>686</v>
      </c>
      <c r="D18" s="192">
        <f t="shared" si="0"/>
        <v>11</v>
      </c>
      <c r="E18" s="193">
        <f>VLOOKUP($B18,'Оценка (Раздел 1)'!$A$6:$J$99,5,0)</f>
        <v>2</v>
      </c>
      <c r="F18" s="194">
        <f>VLOOKUP($B18,'Оценка (Раздел 1)'!$A$6:$J$99,6,0)</f>
        <v>2</v>
      </c>
      <c r="G18" s="194">
        <f>VLOOKUP($B18,'Оценка (Раздел 1)'!$A$6:$J$99,7,0)</f>
        <v>2</v>
      </c>
      <c r="H18" s="194">
        <f>VLOOKUP($B18,'Оценка (Раздел 1)'!$A$6:$J$99,8,0)</f>
        <v>0</v>
      </c>
      <c r="I18" s="194">
        <f>VLOOKUP($B18,'Оценка (Раздел 1)'!$A$6:$J$99,9,0)</f>
        <v>3</v>
      </c>
      <c r="J18" s="194">
        <f>VLOOKUP($B18,'Оценка (Раздел 1)'!$A$6:$J$99,10,0)</f>
        <v>2</v>
      </c>
    </row>
    <row r="19" spans="1:10" ht="15.95" customHeight="1" x14ac:dyDescent="0.2">
      <c r="A19" s="123">
        <v>70</v>
      </c>
      <c r="B19" s="107" t="s">
        <v>75</v>
      </c>
      <c r="C19" s="199" t="s">
        <v>686</v>
      </c>
      <c r="D19" s="192">
        <f t="shared" si="0"/>
        <v>11</v>
      </c>
      <c r="E19" s="193">
        <f>VLOOKUP($B19,'Оценка (Раздел 1)'!$A$6:$J$99,5,0)</f>
        <v>4</v>
      </c>
      <c r="F19" s="194">
        <f>VLOOKUP($B19,'Оценка (Раздел 1)'!$A$6:$J$99,6,0)</f>
        <v>2</v>
      </c>
      <c r="G19" s="194">
        <f>VLOOKUP($B19,'Оценка (Раздел 1)'!$A$6:$J$99,7,0)</f>
        <v>2</v>
      </c>
      <c r="H19" s="194">
        <f>VLOOKUP($B19,'Оценка (Раздел 1)'!$A$6:$J$99,8,0)</f>
        <v>2</v>
      </c>
      <c r="I19" s="194">
        <f>VLOOKUP($B19,'Оценка (Раздел 1)'!$A$6:$J$99,9,0)</f>
        <v>1</v>
      </c>
      <c r="J19" s="194">
        <f>VLOOKUP($B19,'Оценка (Раздел 1)'!$A$6:$J$99,10,0)</f>
        <v>0</v>
      </c>
    </row>
    <row r="20" spans="1:10" ht="15.95" customHeight="1" x14ac:dyDescent="0.2">
      <c r="A20" s="127">
        <v>73</v>
      </c>
      <c r="B20" s="107" t="s">
        <v>78</v>
      </c>
      <c r="C20" s="199" t="s">
        <v>686</v>
      </c>
      <c r="D20" s="192">
        <f t="shared" si="0"/>
        <v>11</v>
      </c>
      <c r="E20" s="193">
        <f>VLOOKUP($B20,'Оценка (Раздел 1)'!$A$6:$J$99,5,0)</f>
        <v>2</v>
      </c>
      <c r="F20" s="194">
        <f>VLOOKUP($B20,'Оценка (Раздел 1)'!$A$6:$J$99,6,0)</f>
        <v>2</v>
      </c>
      <c r="G20" s="194">
        <f>VLOOKUP($B20,'Оценка (Раздел 1)'!$A$6:$J$99,7,0)</f>
        <v>2</v>
      </c>
      <c r="H20" s="194">
        <f>VLOOKUP($B20,'Оценка (Раздел 1)'!$A$6:$J$99,8,0)</f>
        <v>2</v>
      </c>
      <c r="I20" s="194">
        <f>VLOOKUP($B20,'Оценка (Раздел 1)'!$A$6:$J$99,9,0)</f>
        <v>3</v>
      </c>
      <c r="J20" s="194">
        <f>VLOOKUP($B20,'Оценка (Раздел 1)'!$A$6:$J$99,10,0)</f>
        <v>0</v>
      </c>
    </row>
    <row r="21" spans="1:10" ht="15.95" customHeight="1" x14ac:dyDescent="0.2">
      <c r="A21" s="123">
        <v>76</v>
      </c>
      <c r="B21" s="107" t="s">
        <v>82</v>
      </c>
      <c r="C21" s="199" t="s">
        <v>686</v>
      </c>
      <c r="D21" s="192">
        <f t="shared" si="0"/>
        <v>11</v>
      </c>
      <c r="E21" s="193">
        <f>VLOOKUP($B21,'Оценка (Раздел 1)'!$A$6:$J$99,5,0)</f>
        <v>4</v>
      </c>
      <c r="F21" s="194">
        <f>VLOOKUP($B21,'Оценка (Раздел 1)'!$A$6:$J$99,6,0)</f>
        <v>2</v>
      </c>
      <c r="G21" s="194">
        <f>VLOOKUP($B21,'Оценка (Раздел 1)'!$A$6:$J$99,7,0)</f>
        <v>2</v>
      </c>
      <c r="H21" s="194">
        <f>VLOOKUP($B21,'Оценка (Раздел 1)'!$A$6:$J$99,8,0)</f>
        <v>0</v>
      </c>
      <c r="I21" s="194">
        <f>VLOOKUP($B21,'Оценка (Раздел 1)'!$A$6:$J$99,9,0)</f>
        <v>2</v>
      </c>
      <c r="J21" s="194">
        <f>VLOOKUP($B21,'Оценка (Раздел 1)'!$A$6:$J$99,10,0)</f>
        <v>1</v>
      </c>
    </row>
    <row r="22" spans="1:10" ht="15.95" customHeight="1" x14ac:dyDescent="0.2">
      <c r="A22" s="123">
        <v>72</v>
      </c>
      <c r="B22" s="107" t="s">
        <v>77</v>
      </c>
      <c r="C22" s="199" t="s">
        <v>686</v>
      </c>
      <c r="D22" s="192">
        <f t="shared" si="0"/>
        <v>11</v>
      </c>
      <c r="E22" s="193">
        <f>VLOOKUP($B22,'Оценка (Раздел 1)'!$A$6:$J$99,5,0)</f>
        <v>4</v>
      </c>
      <c r="F22" s="194">
        <f>VLOOKUP($B22,'Оценка (Раздел 1)'!$A$6:$J$99,6,0)</f>
        <v>0</v>
      </c>
      <c r="G22" s="194">
        <f>VLOOKUP($B22,'Оценка (Раздел 1)'!$A$6:$J$99,7,0)</f>
        <v>2</v>
      </c>
      <c r="H22" s="194">
        <f>VLOOKUP($B22,'Оценка (Раздел 1)'!$A$6:$J$99,8,0)</f>
        <v>0</v>
      </c>
      <c r="I22" s="194">
        <f>VLOOKUP($B22,'Оценка (Раздел 1)'!$A$6:$J$99,9,0)</f>
        <v>2</v>
      </c>
      <c r="J22" s="194">
        <f>VLOOKUP($B22,'Оценка (Раздел 1)'!$A$6:$J$99,10,0)</f>
        <v>3</v>
      </c>
    </row>
    <row r="23" spans="1:10" ht="15.95" customHeight="1" x14ac:dyDescent="0.2">
      <c r="A23" s="127">
        <v>1</v>
      </c>
      <c r="B23" s="107" t="s">
        <v>1</v>
      </c>
      <c r="C23" s="199" t="s">
        <v>686</v>
      </c>
      <c r="D23" s="192">
        <f t="shared" si="0"/>
        <v>11</v>
      </c>
      <c r="E23" s="193">
        <f>VLOOKUP($B23,'Оценка (Раздел 1)'!$A$6:$J$99,5,0)</f>
        <v>4</v>
      </c>
      <c r="F23" s="194">
        <f>VLOOKUP($B23,'Оценка (Раздел 1)'!$A$6:$J$99,6,0)</f>
        <v>0</v>
      </c>
      <c r="G23" s="194">
        <f>VLOOKUP($B23,'Оценка (Раздел 1)'!$A$6:$J$99,7,0)</f>
        <v>2</v>
      </c>
      <c r="H23" s="194">
        <f>VLOOKUP($B23,'Оценка (Раздел 1)'!$A$6:$J$99,8,0)</f>
        <v>2</v>
      </c>
      <c r="I23" s="194">
        <f>VLOOKUP($B23,'Оценка (Раздел 1)'!$A$6:$J$99,9,0)</f>
        <v>0</v>
      </c>
      <c r="J23" s="194">
        <f>VLOOKUP($B23,'Оценка (Раздел 1)'!$A$6:$J$99,10,0)</f>
        <v>3</v>
      </c>
    </row>
    <row r="24" spans="1:10" ht="15.95" customHeight="1" x14ac:dyDescent="0.2">
      <c r="A24" s="127">
        <v>19</v>
      </c>
      <c r="B24" s="107" t="s">
        <v>20</v>
      </c>
      <c r="C24" s="199" t="s">
        <v>686</v>
      </c>
      <c r="D24" s="192">
        <f t="shared" si="0"/>
        <v>11</v>
      </c>
      <c r="E24" s="193">
        <f>VLOOKUP($B24,'Оценка (Раздел 1)'!$A$6:$J$99,5,0)</f>
        <v>4</v>
      </c>
      <c r="F24" s="194">
        <f>VLOOKUP($B24,'Оценка (Раздел 1)'!$A$6:$J$99,6,0)</f>
        <v>0</v>
      </c>
      <c r="G24" s="194">
        <f>VLOOKUP($B24,'Оценка (Раздел 1)'!$A$6:$J$99,7,0)</f>
        <v>2</v>
      </c>
      <c r="H24" s="194">
        <f>VLOOKUP($B24,'Оценка (Раздел 1)'!$A$6:$J$99,8,0)</f>
        <v>2</v>
      </c>
      <c r="I24" s="194">
        <f>VLOOKUP($B24,'Оценка (Раздел 1)'!$A$6:$J$99,9,0)</f>
        <v>3</v>
      </c>
      <c r="J24" s="194">
        <f>VLOOKUP($B24,'Оценка (Раздел 1)'!$A$6:$J$99,10,0)</f>
        <v>0</v>
      </c>
    </row>
    <row r="25" spans="1:10" ht="15.95" customHeight="1" x14ac:dyDescent="0.2">
      <c r="A25" s="127">
        <v>21</v>
      </c>
      <c r="B25" s="107" t="s">
        <v>22</v>
      </c>
      <c r="C25" s="199" t="s">
        <v>687</v>
      </c>
      <c r="D25" s="192">
        <f t="shared" si="0"/>
        <v>10</v>
      </c>
      <c r="E25" s="193">
        <f>VLOOKUP($B25,'Оценка (Раздел 1)'!$A$6:$J$99,5,0)</f>
        <v>4</v>
      </c>
      <c r="F25" s="194">
        <f>VLOOKUP($B25,'Оценка (Раздел 1)'!$A$6:$J$99,6,0)</f>
        <v>2</v>
      </c>
      <c r="G25" s="194">
        <f>VLOOKUP($B25,'Оценка (Раздел 1)'!$A$6:$J$99,7,0)</f>
        <v>2</v>
      </c>
      <c r="H25" s="194">
        <f>VLOOKUP($B25,'Оценка (Раздел 1)'!$A$6:$J$99,8,0)</f>
        <v>2</v>
      </c>
      <c r="I25" s="194">
        <f>VLOOKUP($B25,'Оценка (Раздел 1)'!$A$6:$J$99,9,0)</f>
        <v>0</v>
      </c>
      <c r="J25" s="194">
        <f>VLOOKUP($B25,'Оценка (Раздел 1)'!$A$6:$J$99,10,0)</f>
        <v>0</v>
      </c>
    </row>
    <row r="26" spans="1:10" ht="15.95" customHeight="1" x14ac:dyDescent="0.2">
      <c r="A26" s="127">
        <v>23</v>
      </c>
      <c r="B26" s="107" t="s">
        <v>24</v>
      </c>
      <c r="C26" s="199" t="s">
        <v>687</v>
      </c>
      <c r="D26" s="192">
        <f t="shared" si="0"/>
        <v>10</v>
      </c>
      <c r="E26" s="193">
        <f>VLOOKUP($B26,'Оценка (Раздел 1)'!$A$6:$J$99,5,0)</f>
        <v>4</v>
      </c>
      <c r="F26" s="194">
        <f>VLOOKUP($B26,'Оценка (Раздел 1)'!$A$6:$J$99,6,0)</f>
        <v>2</v>
      </c>
      <c r="G26" s="194">
        <f>VLOOKUP($B26,'Оценка (Раздел 1)'!$A$6:$J$99,7,0)</f>
        <v>2</v>
      </c>
      <c r="H26" s="194">
        <f>VLOOKUP($B26,'Оценка (Раздел 1)'!$A$6:$J$99,8,0)</f>
        <v>2</v>
      </c>
      <c r="I26" s="194">
        <f>VLOOKUP($B26,'Оценка (Раздел 1)'!$A$6:$J$99,9,0)</f>
        <v>0</v>
      </c>
      <c r="J26" s="194">
        <f>VLOOKUP($B26,'Оценка (Раздел 1)'!$A$6:$J$99,10,0)</f>
        <v>0</v>
      </c>
    </row>
    <row r="27" spans="1:10" ht="15.95" customHeight="1" x14ac:dyDescent="0.2">
      <c r="A27" s="123">
        <v>32</v>
      </c>
      <c r="B27" s="107" t="s">
        <v>34</v>
      </c>
      <c r="C27" s="199" t="s">
        <v>687</v>
      </c>
      <c r="D27" s="192">
        <f t="shared" si="0"/>
        <v>10</v>
      </c>
      <c r="E27" s="193">
        <f>VLOOKUP($B27,'Оценка (Раздел 1)'!$A$6:$J$99,5,0)</f>
        <v>4</v>
      </c>
      <c r="F27" s="194">
        <f>VLOOKUP($B27,'Оценка (Раздел 1)'!$A$6:$J$99,6,0)</f>
        <v>2</v>
      </c>
      <c r="G27" s="194">
        <f>VLOOKUP($B27,'Оценка (Раздел 1)'!$A$6:$J$99,7,0)</f>
        <v>2</v>
      </c>
      <c r="H27" s="194">
        <f>VLOOKUP($B27,'Оценка (Раздел 1)'!$A$6:$J$99,8,0)</f>
        <v>2</v>
      </c>
      <c r="I27" s="194">
        <f>VLOOKUP($B27,'Оценка (Раздел 1)'!$A$6:$J$99,9,0)</f>
        <v>0</v>
      </c>
      <c r="J27" s="194">
        <f>VLOOKUP($B27,'Оценка (Раздел 1)'!$A$6:$J$99,10,0)</f>
        <v>0</v>
      </c>
    </row>
    <row r="28" spans="1:10" ht="15.95" customHeight="1" x14ac:dyDescent="0.2">
      <c r="A28" s="127">
        <v>61</v>
      </c>
      <c r="B28" s="107" t="s">
        <v>65</v>
      </c>
      <c r="C28" s="199" t="s">
        <v>687</v>
      </c>
      <c r="D28" s="192">
        <f t="shared" si="0"/>
        <v>10</v>
      </c>
      <c r="E28" s="193">
        <f>VLOOKUP($B28,'Оценка (Раздел 1)'!$A$6:$J$99,5,0)</f>
        <v>4</v>
      </c>
      <c r="F28" s="194">
        <f>VLOOKUP($B28,'Оценка (Раздел 1)'!$A$6:$J$99,6,0)</f>
        <v>0</v>
      </c>
      <c r="G28" s="194">
        <f>VLOOKUP($B28,'Оценка (Раздел 1)'!$A$6:$J$99,7,0)</f>
        <v>2</v>
      </c>
      <c r="H28" s="194">
        <f>VLOOKUP($B28,'Оценка (Раздел 1)'!$A$6:$J$99,8,0)</f>
        <v>2</v>
      </c>
      <c r="I28" s="194">
        <f>VLOOKUP($B28,'Оценка (Раздел 1)'!$A$6:$J$99,9,0)</f>
        <v>0</v>
      </c>
      <c r="J28" s="194">
        <f>VLOOKUP($B28,'Оценка (Раздел 1)'!$A$6:$J$99,10,0)</f>
        <v>2</v>
      </c>
    </row>
    <row r="29" spans="1:10" ht="15.95" customHeight="1" x14ac:dyDescent="0.2">
      <c r="A29" s="127">
        <v>25</v>
      </c>
      <c r="B29" s="107" t="s">
        <v>26</v>
      </c>
      <c r="C29" s="199" t="s">
        <v>687</v>
      </c>
      <c r="D29" s="192">
        <f t="shared" si="0"/>
        <v>10</v>
      </c>
      <c r="E29" s="193">
        <f>VLOOKUP($B29,'Оценка (Раздел 1)'!$A$6:$J$99,5,0)</f>
        <v>2</v>
      </c>
      <c r="F29" s="194">
        <f>VLOOKUP($B29,'Оценка (Раздел 1)'!$A$6:$J$99,6,0)</f>
        <v>2</v>
      </c>
      <c r="G29" s="194">
        <f>VLOOKUP($B29,'Оценка (Раздел 1)'!$A$6:$J$99,7,0)</f>
        <v>2</v>
      </c>
      <c r="H29" s="194">
        <f>VLOOKUP($B29,'Оценка (Раздел 1)'!$A$6:$J$99,8,0)</f>
        <v>2</v>
      </c>
      <c r="I29" s="194">
        <f>VLOOKUP($B29,'Оценка (Раздел 1)'!$A$6:$J$99,9,0)</f>
        <v>0</v>
      </c>
      <c r="J29" s="194">
        <f>VLOOKUP($B29,'Оценка (Раздел 1)'!$A$6:$J$99,10,0)</f>
        <v>2</v>
      </c>
    </row>
    <row r="30" spans="1:10" ht="15.95" customHeight="1" x14ac:dyDescent="0.2">
      <c r="A30" s="127">
        <v>75</v>
      </c>
      <c r="B30" s="107" t="s">
        <v>81</v>
      </c>
      <c r="C30" s="199" t="s">
        <v>687</v>
      </c>
      <c r="D30" s="192">
        <f t="shared" si="0"/>
        <v>10</v>
      </c>
      <c r="E30" s="193">
        <f>VLOOKUP($B30,'Оценка (Раздел 1)'!$A$6:$J$99,5,0)</f>
        <v>4</v>
      </c>
      <c r="F30" s="194">
        <f>VLOOKUP($B30,'Оценка (Раздел 1)'!$A$6:$J$99,6,0)</f>
        <v>2</v>
      </c>
      <c r="G30" s="194">
        <f>VLOOKUP($B30,'Оценка (Раздел 1)'!$A$6:$J$99,7,0)</f>
        <v>2</v>
      </c>
      <c r="H30" s="194">
        <f>VLOOKUP($B30,'Оценка (Раздел 1)'!$A$6:$J$99,8,0)</f>
        <v>2</v>
      </c>
      <c r="I30" s="194">
        <f>VLOOKUP($B30,'Оценка (Раздел 1)'!$A$6:$J$99,9,0)</f>
        <v>0</v>
      </c>
      <c r="J30" s="194">
        <f>VLOOKUP($B30,'Оценка (Раздел 1)'!$A$6:$J$99,10,0)</f>
        <v>0</v>
      </c>
    </row>
    <row r="31" spans="1:10" ht="15.95" customHeight="1" x14ac:dyDescent="0.2">
      <c r="A31" s="127">
        <v>43</v>
      </c>
      <c r="B31" s="107" t="s">
        <v>46</v>
      </c>
      <c r="C31" s="199" t="s">
        <v>687</v>
      </c>
      <c r="D31" s="192">
        <f t="shared" si="0"/>
        <v>10</v>
      </c>
      <c r="E31" s="193">
        <f>VLOOKUP($B31,'Оценка (Раздел 1)'!$A$6:$J$99,5,0)</f>
        <v>4</v>
      </c>
      <c r="F31" s="194">
        <f>VLOOKUP($B31,'Оценка (Раздел 1)'!$A$6:$J$99,6,0)</f>
        <v>2</v>
      </c>
      <c r="G31" s="194">
        <f>VLOOKUP($B31,'Оценка (Раздел 1)'!$A$6:$J$99,7,0)</f>
        <v>2</v>
      </c>
      <c r="H31" s="194">
        <f>VLOOKUP($B31,'Оценка (Раздел 1)'!$A$6:$J$99,8,0)</f>
        <v>2</v>
      </c>
      <c r="I31" s="194">
        <f>VLOOKUP($B31,'Оценка (Раздел 1)'!$A$6:$J$99,9,0)</f>
        <v>0</v>
      </c>
      <c r="J31" s="194">
        <f>VLOOKUP($B31,'Оценка (Раздел 1)'!$A$6:$J$99,10,0)</f>
        <v>0</v>
      </c>
    </row>
    <row r="32" spans="1:10" ht="15.95" customHeight="1" x14ac:dyDescent="0.2">
      <c r="A32" s="123">
        <v>50</v>
      </c>
      <c r="B32" s="107" t="s">
        <v>53</v>
      </c>
      <c r="C32" s="199" t="s">
        <v>687</v>
      </c>
      <c r="D32" s="192">
        <f t="shared" si="0"/>
        <v>10</v>
      </c>
      <c r="E32" s="193">
        <f>VLOOKUP($B32,'Оценка (Раздел 1)'!$A$6:$J$99,5,0)</f>
        <v>4</v>
      </c>
      <c r="F32" s="194">
        <f>VLOOKUP($B32,'Оценка (Раздел 1)'!$A$6:$J$99,6,0)</f>
        <v>0</v>
      </c>
      <c r="G32" s="194">
        <f>VLOOKUP($B32,'Оценка (Раздел 1)'!$A$6:$J$99,7,0)</f>
        <v>2</v>
      </c>
      <c r="H32" s="194">
        <f>VLOOKUP($B32,'Оценка (Раздел 1)'!$A$6:$J$99,8,0)</f>
        <v>2</v>
      </c>
      <c r="I32" s="194">
        <f>VLOOKUP($B32,'Оценка (Раздел 1)'!$A$6:$J$99,9,0)</f>
        <v>2</v>
      </c>
      <c r="J32" s="194">
        <f>VLOOKUP($B32,'Оценка (Раздел 1)'!$A$6:$J$99,10,0)</f>
        <v>0</v>
      </c>
    </row>
    <row r="33" spans="1:10" ht="15.95" customHeight="1" x14ac:dyDescent="0.2">
      <c r="A33" s="127">
        <v>3</v>
      </c>
      <c r="B33" s="107" t="s">
        <v>3</v>
      </c>
      <c r="C33" s="199" t="s">
        <v>687</v>
      </c>
      <c r="D33" s="192">
        <f t="shared" si="0"/>
        <v>10</v>
      </c>
      <c r="E33" s="193">
        <f>VLOOKUP($B33,'Оценка (Раздел 1)'!$A$6:$J$99,5,0)</f>
        <v>4</v>
      </c>
      <c r="F33" s="194">
        <f>VLOOKUP($B33,'Оценка (Раздел 1)'!$A$6:$J$99,6,0)</f>
        <v>1</v>
      </c>
      <c r="G33" s="194">
        <f>VLOOKUP($B33,'Оценка (Раздел 1)'!$A$6:$J$99,7,0)</f>
        <v>0</v>
      </c>
      <c r="H33" s="194">
        <f>VLOOKUP($B33,'Оценка (Раздел 1)'!$A$6:$J$99,8,0)</f>
        <v>2</v>
      </c>
      <c r="I33" s="194">
        <f>VLOOKUP($B33,'Оценка (Раздел 1)'!$A$6:$J$99,9,0)</f>
        <v>3</v>
      </c>
      <c r="J33" s="194">
        <f>VLOOKUP($B33,'Оценка (Раздел 1)'!$A$6:$J$99,10,0)</f>
        <v>0</v>
      </c>
    </row>
    <row r="34" spans="1:10" ht="15.95" customHeight="1" x14ac:dyDescent="0.2">
      <c r="A34" s="123">
        <v>80</v>
      </c>
      <c r="B34" s="107" t="s">
        <v>86</v>
      </c>
      <c r="C34" s="199">
        <v>29</v>
      </c>
      <c r="D34" s="192">
        <f t="shared" si="0"/>
        <v>9.5</v>
      </c>
      <c r="E34" s="193">
        <f>VLOOKUP($B34,'Оценка (Раздел 1)'!$A$6:$J$99,5,0)</f>
        <v>0.5</v>
      </c>
      <c r="F34" s="194">
        <f>VLOOKUP($B34,'Оценка (Раздел 1)'!$A$6:$J$99,6,0)</f>
        <v>2</v>
      </c>
      <c r="G34" s="194">
        <f>VLOOKUP($B34,'Оценка (Раздел 1)'!$A$6:$J$99,7,0)</f>
        <v>2</v>
      </c>
      <c r="H34" s="194">
        <f>VLOOKUP($B34,'Оценка (Раздел 1)'!$A$6:$J$99,8,0)</f>
        <v>0</v>
      </c>
      <c r="I34" s="194">
        <f>VLOOKUP($B34,'Оценка (Раздел 1)'!$A$6:$J$99,9,0)</f>
        <v>2</v>
      </c>
      <c r="J34" s="194">
        <f>VLOOKUP($B34,'Оценка (Раздел 1)'!$A$6:$J$99,10,0)</f>
        <v>3</v>
      </c>
    </row>
    <row r="35" spans="1:10" ht="15.95" customHeight="1" x14ac:dyDescent="0.2">
      <c r="A35" s="123">
        <v>6</v>
      </c>
      <c r="B35" s="107" t="s">
        <v>6</v>
      </c>
      <c r="C35" s="199" t="s">
        <v>688</v>
      </c>
      <c r="D35" s="192">
        <f t="shared" si="0"/>
        <v>9</v>
      </c>
      <c r="E35" s="193">
        <f>VLOOKUP($B35,'Оценка (Раздел 1)'!$A$6:$J$99,5,0)</f>
        <v>2</v>
      </c>
      <c r="F35" s="194">
        <f>VLOOKUP($B35,'Оценка (Раздел 1)'!$A$6:$J$99,6,0)</f>
        <v>0</v>
      </c>
      <c r="G35" s="194">
        <f>VLOOKUP($B35,'Оценка (Раздел 1)'!$A$6:$J$99,7,0)</f>
        <v>2</v>
      </c>
      <c r="H35" s="194">
        <f>VLOOKUP($B35,'Оценка (Раздел 1)'!$A$6:$J$99,8,0)</f>
        <v>2</v>
      </c>
      <c r="I35" s="194">
        <f>VLOOKUP($B35,'Оценка (Раздел 1)'!$A$6:$J$99,9,0)</f>
        <v>3</v>
      </c>
      <c r="J35" s="194">
        <f>VLOOKUP($B35,'Оценка (Раздел 1)'!$A$6:$J$99,10,0)</f>
        <v>0</v>
      </c>
    </row>
    <row r="36" spans="1:10" ht="15.95" customHeight="1" x14ac:dyDescent="0.2">
      <c r="A36" s="123">
        <v>40</v>
      </c>
      <c r="B36" s="107" t="s">
        <v>105</v>
      </c>
      <c r="C36" s="199" t="s">
        <v>688</v>
      </c>
      <c r="D36" s="192">
        <f t="shared" si="0"/>
        <v>9</v>
      </c>
      <c r="E36" s="193">
        <f>VLOOKUP($B36,'Оценка (Раздел 1)'!$A$6:$J$99,5,0)</f>
        <v>2</v>
      </c>
      <c r="F36" s="194">
        <f>VLOOKUP($B36,'Оценка (Раздел 1)'!$A$6:$J$99,6,0)</f>
        <v>0</v>
      </c>
      <c r="G36" s="194">
        <f>VLOOKUP($B36,'Оценка (Раздел 1)'!$A$6:$J$99,7,0)</f>
        <v>2</v>
      </c>
      <c r="H36" s="194">
        <f>VLOOKUP($B36,'Оценка (Раздел 1)'!$A$6:$J$99,8,0)</f>
        <v>2</v>
      </c>
      <c r="I36" s="194">
        <f>VLOOKUP($B36,'Оценка (Раздел 1)'!$A$6:$J$99,9,0)</f>
        <v>3</v>
      </c>
      <c r="J36" s="194">
        <f>VLOOKUP($B36,'Оценка (Раздел 1)'!$A$6:$J$99,10,0)</f>
        <v>0</v>
      </c>
    </row>
    <row r="37" spans="1:10" ht="15.95" customHeight="1" x14ac:dyDescent="0.2">
      <c r="A37" s="123">
        <v>62</v>
      </c>
      <c r="B37" s="107" t="s">
        <v>66</v>
      </c>
      <c r="C37" s="199" t="s">
        <v>688</v>
      </c>
      <c r="D37" s="192">
        <f t="shared" si="0"/>
        <v>9</v>
      </c>
      <c r="E37" s="193">
        <f>VLOOKUP($B37,'Оценка (Раздел 1)'!$A$6:$J$99,5,0)</f>
        <v>2</v>
      </c>
      <c r="F37" s="194">
        <f>VLOOKUP($B37,'Оценка (Раздел 1)'!$A$6:$J$99,6,0)</f>
        <v>0</v>
      </c>
      <c r="G37" s="194">
        <f>VLOOKUP($B37,'Оценка (Раздел 1)'!$A$6:$J$99,7,0)</f>
        <v>2</v>
      </c>
      <c r="H37" s="194">
        <f>VLOOKUP($B37,'Оценка (Раздел 1)'!$A$6:$J$99,8,0)</f>
        <v>2</v>
      </c>
      <c r="I37" s="194">
        <f>VLOOKUP($B37,'Оценка (Раздел 1)'!$A$6:$J$99,9,0)</f>
        <v>0</v>
      </c>
      <c r="J37" s="194">
        <f>VLOOKUP($B37,'Оценка (Раздел 1)'!$A$6:$J$99,10,0)</f>
        <v>3</v>
      </c>
    </row>
    <row r="38" spans="1:10" ht="15.95" customHeight="1" x14ac:dyDescent="0.2">
      <c r="A38" s="123">
        <v>64</v>
      </c>
      <c r="B38" s="107" t="s">
        <v>69</v>
      </c>
      <c r="C38" s="199" t="s">
        <v>688</v>
      </c>
      <c r="D38" s="192">
        <f t="shared" ref="D38:D69" si="1">SUM(E38:J38)</f>
        <v>9</v>
      </c>
      <c r="E38" s="193">
        <f>VLOOKUP($B38,'Оценка (Раздел 1)'!$A$6:$J$99,5,0)</f>
        <v>4</v>
      </c>
      <c r="F38" s="194">
        <f>VLOOKUP($B38,'Оценка (Раздел 1)'!$A$6:$J$99,6,0)</f>
        <v>0</v>
      </c>
      <c r="G38" s="194">
        <f>VLOOKUP($B38,'Оценка (Раздел 1)'!$A$6:$J$99,7,0)</f>
        <v>0</v>
      </c>
      <c r="H38" s="194">
        <f>VLOOKUP($B38,'Оценка (Раздел 1)'!$A$6:$J$99,8,0)</f>
        <v>2</v>
      </c>
      <c r="I38" s="194">
        <f>VLOOKUP($B38,'Оценка (Раздел 1)'!$A$6:$J$99,9,0)</f>
        <v>3</v>
      </c>
      <c r="J38" s="194">
        <f>VLOOKUP($B38,'Оценка (Раздел 1)'!$A$6:$J$99,10,0)</f>
        <v>0</v>
      </c>
    </row>
    <row r="39" spans="1:10" ht="15.95" customHeight="1" x14ac:dyDescent="0.2">
      <c r="A39" s="127">
        <v>65</v>
      </c>
      <c r="B39" s="107" t="s">
        <v>70</v>
      </c>
      <c r="C39" s="199" t="s">
        <v>688</v>
      </c>
      <c r="D39" s="192">
        <f t="shared" si="1"/>
        <v>9</v>
      </c>
      <c r="E39" s="193">
        <f>VLOOKUP($B39,'Оценка (Раздел 1)'!$A$6:$J$99,5,0)</f>
        <v>2</v>
      </c>
      <c r="F39" s="194">
        <f>VLOOKUP($B39,'Оценка (Раздел 1)'!$A$6:$J$99,6,0)</f>
        <v>2</v>
      </c>
      <c r="G39" s="194">
        <f>VLOOKUP($B39,'Оценка (Раздел 1)'!$A$6:$J$99,7,0)</f>
        <v>2</v>
      </c>
      <c r="H39" s="194">
        <f>VLOOKUP($B39,'Оценка (Раздел 1)'!$A$6:$J$99,8,0)</f>
        <v>0</v>
      </c>
      <c r="I39" s="194">
        <f>VLOOKUP($B39,'Оценка (Раздел 1)'!$A$6:$J$99,9,0)</f>
        <v>0</v>
      </c>
      <c r="J39" s="194">
        <f>VLOOKUP($B39,'Оценка (Раздел 1)'!$A$6:$J$99,10,0)</f>
        <v>3</v>
      </c>
    </row>
    <row r="40" spans="1:10" ht="15.95" customHeight="1" x14ac:dyDescent="0.2">
      <c r="A40" s="127">
        <v>77</v>
      </c>
      <c r="B40" s="107" t="s">
        <v>83</v>
      </c>
      <c r="C40" s="199" t="s">
        <v>688</v>
      </c>
      <c r="D40" s="192">
        <f t="shared" si="1"/>
        <v>9</v>
      </c>
      <c r="E40" s="193">
        <f>VLOOKUP($B40,'Оценка (Раздел 1)'!$A$6:$J$99,5,0)</f>
        <v>4</v>
      </c>
      <c r="F40" s="194">
        <f>VLOOKUP($B40,'Оценка (Раздел 1)'!$A$6:$J$99,6,0)</f>
        <v>1</v>
      </c>
      <c r="G40" s="194">
        <f>VLOOKUP($B40,'Оценка (Раздел 1)'!$A$6:$J$99,7,0)</f>
        <v>2</v>
      </c>
      <c r="H40" s="194">
        <f>VLOOKUP($B40,'Оценка (Раздел 1)'!$A$6:$J$99,8,0)</f>
        <v>2</v>
      </c>
      <c r="I40" s="194">
        <f>VLOOKUP($B40,'Оценка (Раздел 1)'!$A$6:$J$99,9,0)</f>
        <v>0</v>
      </c>
      <c r="J40" s="194">
        <f>VLOOKUP($B40,'Оценка (Раздел 1)'!$A$6:$J$99,10,0)</f>
        <v>0</v>
      </c>
    </row>
    <row r="41" spans="1:10" ht="15.95" customHeight="1" x14ac:dyDescent="0.2">
      <c r="A41" s="123">
        <v>10</v>
      </c>
      <c r="B41" s="107" t="s">
        <v>10</v>
      </c>
      <c r="C41" s="199" t="s">
        <v>688</v>
      </c>
      <c r="D41" s="192">
        <f t="shared" si="1"/>
        <v>9</v>
      </c>
      <c r="E41" s="193">
        <f>VLOOKUP($B41,'Оценка (Раздел 1)'!$A$6:$J$99,5,0)</f>
        <v>4</v>
      </c>
      <c r="F41" s="194">
        <f>VLOOKUP($B41,'Оценка (Раздел 1)'!$A$6:$J$99,6,0)</f>
        <v>1</v>
      </c>
      <c r="G41" s="194">
        <f>VLOOKUP($B41,'Оценка (Раздел 1)'!$A$6:$J$99,7,0)</f>
        <v>2</v>
      </c>
      <c r="H41" s="194">
        <f>VLOOKUP($B41,'Оценка (Раздел 1)'!$A$6:$J$99,8,0)</f>
        <v>2</v>
      </c>
      <c r="I41" s="194">
        <f>VLOOKUP($B41,'Оценка (Раздел 1)'!$A$6:$J$99,9,0)</f>
        <v>0</v>
      </c>
      <c r="J41" s="194">
        <f>VLOOKUP($B41,'Оценка (Раздел 1)'!$A$6:$J$99,10,0)</f>
        <v>0</v>
      </c>
    </row>
    <row r="42" spans="1:10" ht="15.95" customHeight="1" x14ac:dyDescent="0.2">
      <c r="A42" s="127">
        <v>47</v>
      </c>
      <c r="B42" s="107" t="s">
        <v>50</v>
      </c>
      <c r="C42" s="199" t="s">
        <v>688</v>
      </c>
      <c r="D42" s="192">
        <f t="shared" si="1"/>
        <v>9</v>
      </c>
      <c r="E42" s="193">
        <f>VLOOKUP($B42,'Оценка (Раздел 1)'!$A$6:$J$99,5,0)</f>
        <v>4</v>
      </c>
      <c r="F42" s="194">
        <f>VLOOKUP($B42,'Оценка (Раздел 1)'!$A$6:$J$99,6,0)</f>
        <v>1</v>
      </c>
      <c r="G42" s="194">
        <f>VLOOKUP($B42,'Оценка (Раздел 1)'!$A$6:$J$99,7,0)</f>
        <v>2</v>
      </c>
      <c r="H42" s="194">
        <f>VLOOKUP($B42,'Оценка (Раздел 1)'!$A$6:$J$99,8,0)</f>
        <v>2</v>
      </c>
      <c r="I42" s="194">
        <f>VLOOKUP($B42,'Оценка (Раздел 1)'!$A$6:$J$99,9,0)</f>
        <v>0</v>
      </c>
      <c r="J42" s="194">
        <f>VLOOKUP($B42,'Оценка (Раздел 1)'!$A$6:$J$99,10,0)</f>
        <v>0</v>
      </c>
    </row>
    <row r="43" spans="1:10" ht="15.95" customHeight="1" x14ac:dyDescent="0.2">
      <c r="A43" s="123">
        <v>22</v>
      </c>
      <c r="B43" s="107" t="s">
        <v>23</v>
      </c>
      <c r="C43" s="199" t="s">
        <v>688</v>
      </c>
      <c r="D43" s="192">
        <f t="shared" si="1"/>
        <v>9</v>
      </c>
      <c r="E43" s="193">
        <f>VLOOKUP($B43,'Оценка (Раздел 1)'!$A$6:$J$99,5,0)</f>
        <v>4</v>
      </c>
      <c r="F43" s="194">
        <f>VLOOKUP($B43,'Оценка (Раздел 1)'!$A$6:$J$99,6,0)</f>
        <v>0</v>
      </c>
      <c r="G43" s="194">
        <f>VLOOKUP($B43,'Оценка (Раздел 1)'!$A$6:$J$99,7,0)</f>
        <v>2</v>
      </c>
      <c r="H43" s="194">
        <f>VLOOKUP($B43,'Оценка (Раздел 1)'!$A$6:$J$99,8,0)</f>
        <v>0</v>
      </c>
      <c r="I43" s="194">
        <f>VLOOKUP($B43,'Оценка (Раздел 1)'!$A$6:$J$99,9,0)</f>
        <v>3</v>
      </c>
      <c r="J43" s="194">
        <f>VLOOKUP($B43,'Оценка (Раздел 1)'!$A$6:$J$99,10,0)</f>
        <v>0</v>
      </c>
    </row>
    <row r="44" spans="1:10" ht="15.95" customHeight="1" x14ac:dyDescent="0.2">
      <c r="A44" s="123">
        <v>8</v>
      </c>
      <c r="B44" s="107" t="s">
        <v>8</v>
      </c>
      <c r="C44" s="199" t="s">
        <v>689</v>
      </c>
      <c r="D44" s="192">
        <f t="shared" si="1"/>
        <v>8</v>
      </c>
      <c r="E44" s="193">
        <f>VLOOKUP($B44,'Оценка (Раздел 1)'!$A$6:$J$99,5,0)</f>
        <v>4</v>
      </c>
      <c r="F44" s="194">
        <f>VLOOKUP($B44,'Оценка (Раздел 1)'!$A$6:$J$99,6,0)</f>
        <v>0</v>
      </c>
      <c r="G44" s="194">
        <f>VLOOKUP($B44,'Оценка (Раздел 1)'!$A$6:$J$99,7,0)</f>
        <v>2</v>
      </c>
      <c r="H44" s="194">
        <f>VLOOKUP($B44,'Оценка (Раздел 1)'!$A$6:$J$99,8,0)</f>
        <v>2</v>
      </c>
      <c r="I44" s="194">
        <f>VLOOKUP($B44,'Оценка (Раздел 1)'!$A$6:$J$99,9,0)</f>
        <v>0</v>
      </c>
      <c r="J44" s="194">
        <f>VLOOKUP($B44,'Оценка (Раздел 1)'!$A$6:$J$99,10,0)</f>
        <v>0</v>
      </c>
    </row>
    <row r="45" spans="1:10" ht="15.95" customHeight="1" x14ac:dyDescent="0.2">
      <c r="A45" s="127">
        <v>35</v>
      </c>
      <c r="B45" s="107" t="s">
        <v>37</v>
      </c>
      <c r="C45" s="199" t="s">
        <v>689</v>
      </c>
      <c r="D45" s="192">
        <f t="shared" si="1"/>
        <v>8</v>
      </c>
      <c r="E45" s="193">
        <f>VLOOKUP($B45,'Оценка (Раздел 1)'!$A$6:$J$99,5,0)</f>
        <v>2</v>
      </c>
      <c r="F45" s="194">
        <f>VLOOKUP($B45,'Оценка (Раздел 1)'!$A$6:$J$99,6,0)</f>
        <v>2</v>
      </c>
      <c r="G45" s="194">
        <f>VLOOKUP($B45,'Оценка (Раздел 1)'!$A$6:$J$99,7,0)</f>
        <v>2</v>
      </c>
      <c r="H45" s="194">
        <f>VLOOKUP($B45,'Оценка (Раздел 1)'!$A$6:$J$99,8,0)</f>
        <v>2</v>
      </c>
      <c r="I45" s="194">
        <f>VLOOKUP($B45,'Оценка (Раздел 1)'!$A$6:$J$99,9,0)</f>
        <v>0</v>
      </c>
      <c r="J45" s="194">
        <f>VLOOKUP($B45,'Оценка (Раздел 1)'!$A$6:$J$99,10,0)</f>
        <v>0</v>
      </c>
    </row>
    <row r="46" spans="1:10" ht="15.95" customHeight="1" x14ac:dyDescent="0.2">
      <c r="A46" s="127">
        <v>45</v>
      </c>
      <c r="B46" s="107" t="s">
        <v>48</v>
      </c>
      <c r="C46" s="199" t="s">
        <v>689</v>
      </c>
      <c r="D46" s="192">
        <f t="shared" si="1"/>
        <v>8</v>
      </c>
      <c r="E46" s="193">
        <f>VLOOKUP($B46,'Оценка (Раздел 1)'!$A$6:$J$99,5,0)</f>
        <v>2</v>
      </c>
      <c r="F46" s="194">
        <f>VLOOKUP($B46,'Оценка (Раздел 1)'!$A$6:$J$99,6,0)</f>
        <v>0</v>
      </c>
      <c r="G46" s="194">
        <f>VLOOKUP($B46,'Оценка (Раздел 1)'!$A$6:$J$99,7,0)</f>
        <v>2</v>
      </c>
      <c r="H46" s="194">
        <f>VLOOKUP($B46,'Оценка (Раздел 1)'!$A$6:$J$99,8,0)</f>
        <v>2</v>
      </c>
      <c r="I46" s="194">
        <f>VLOOKUP($B46,'Оценка (Раздел 1)'!$A$6:$J$99,9,0)</f>
        <v>2</v>
      </c>
      <c r="J46" s="194">
        <f>VLOOKUP($B46,'Оценка (Раздел 1)'!$A$6:$J$99,10,0)</f>
        <v>0</v>
      </c>
    </row>
    <row r="47" spans="1:10" ht="15.95" customHeight="1" x14ac:dyDescent="0.2">
      <c r="A47" s="123">
        <v>48</v>
      </c>
      <c r="B47" s="107" t="s">
        <v>51</v>
      </c>
      <c r="C47" s="199" t="s">
        <v>689</v>
      </c>
      <c r="D47" s="192">
        <f t="shared" si="1"/>
        <v>8</v>
      </c>
      <c r="E47" s="193">
        <f>VLOOKUP($B47,'Оценка (Раздел 1)'!$A$6:$J$99,5,0)</f>
        <v>2</v>
      </c>
      <c r="F47" s="194">
        <f>VLOOKUP($B47,'Оценка (Раздел 1)'!$A$6:$J$99,6,0)</f>
        <v>0</v>
      </c>
      <c r="G47" s="194">
        <f>VLOOKUP($B47,'Оценка (Раздел 1)'!$A$6:$J$99,7,0)</f>
        <v>2</v>
      </c>
      <c r="H47" s="194">
        <f>VLOOKUP($B47,'Оценка (Раздел 1)'!$A$6:$J$99,8,0)</f>
        <v>2</v>
      </c>
      <c r="I47" s="194">
        <f>VLOOKUP($B47,'Оценка (Раздел 1)'!$A$6:$J$99,9,0)</f>
        <v>2</v>
      </c>
      <c r="J47" s="194">
        <f>VLOOKUP($B47,'Оценка (Раздел 1)'!$A$6:$J$99,10,0)</f>
        <v>0</v>
      </c>
    </row>
    <row r="48" spans="1:10" ht="15.95" customHeight="1" x14ac:dyDescent="0.2">
      <c r="A48" s="127">
        <v>53</v>
      </c>
      <c r="B48" s="107" t="s">
        <v>56</v>
      </c>
      <c r="C48" s="199" t="s">
        <v>689</v>
      </c>
      <c r="D48" s="192">
        <f t="shared" si="1"/>
        <v>8</v>
      </c>
      <c r="E48" s="193">
        <f>VLOOKUP($B48,'Оценка (Раздел 1)'!$A$6:$J$99,5,0)</f>
        <v>4</v>
      </c>
      <c r="F48" s="194">
        <f>VLOOKUP($B48,'Оценка (Раздел 1)'!$A$6:$J$99,6,0)</f>
        <v>0</v>
      </c>
      <c r="G48" s="194">
        <f>VLOOKUP($B48,'Оценка (Раздел 1)'!$A$6:$J$99,7,0)</f>
        <v>2</v>
      </c>
      <c r="H48" s="194">
        <f>VLOOKUP($B48,'Оценка (Раздел 1)'!$A$6:$J$99,8,0)</f>
        <v>2</v>
      </c>
      <c r="I48" s="194">
        <f>VLOOKUP($B48,'Оценка (Раздел 1)'!$A$6:$J$99,9,0)</f>
        <v>0</v>
      </c>
      <c r="J48" s="194">
        <f>VLOOKUP($B48,'Оценка (Раздел 1)'!$A$6:$J$99,10,0)</f>
        <v>0</v>
      </c>
    </row>
    <row r="49" spans="1:10" ht="15.95" customHeight="1" x14ac:dyDescent="0.2">
      <c r="A49" s="123">
        <v>56</v>
      </c>
      <c r="B49" s="107" t="s">
        <v>59</v>
      </c>
      <c r="C49" s="199" t="s">
        <v>689</v>
      </c>
      <c r="D49" s="192">
        <f t="shared" si="1"/>
        <v>8</v>
      </c>
      <c r="E49" s="193">
        <f>VLOOKUP($B49,'Оценка (Раздел 1)'!$A$6:$J$99,5,0)</f>
        <v>4</v>
      </c>
      <c r="F49" s="194">
        <f>VLOOKUP($B49,'Оценка (Раздел 1)'!$A$6:$J$99,6,0)</f>
        <v>0</v>
      </c>
      <c r="G49" s="194">
        <f>VLOOKUP($B49,'Оценка (Раздел 1)'!$A$6:$J$99,7,0)</f>
        <v>2</v>
      </c>
      <c r="H49" s="194">
        <f>VLOOKUP($B49,'Оценка (Раздел 1)'!$A$6:$J$99,8,0)</f>
        <v>0</v>
      </c>
      <c r="I49" s="194">
        <f>VLOOKUP($B49,'Оценка (Раздел 1)'!$A$6:$J$99,9,0)</f>
        <v>2</v>
      </c>
      <c r="J49" s="194">
        <f>VLOOKUP($B49,'Оценка (Раздел 1)'!$A$6:$J$99,10,0)</f>
        <v>0</v>
      </c>
    </row>
    <row r="50" spans="1:10" ht="15.95" customHeight="1" x14ac:dyDescent="0.2">
      <c r="A50" s="127">
        <v>57</v>
      </c>
      <c r="B50" s="107" t="s">
        <v>61</v>
      </c>
      <c r="C50" s="199" t="s">
        <v>689</v>
      </c>
      <c r="D50" s="192">
        <f t="shared" si="1"/>
        <v>8</v>
      </c>
      <c r="E50" s="193">
        <f>VLOOKUP($B50,'Оценка (Раздел 1)'!$A$6:$J$99,5,0)</f>
        <v>2</v>
      </c>
      <c r="F50" s="194">
        <f>VLOOKUP($B50,'Оценка (Раздел 1)'!$A$6:$J$99,6,0)</f>
        <v>0</v>
      </c>
      <c r="G50" s="194">
        <f>VLOOKUP($B50,'Оценка (Раздел 1)'!$A$6:$J$99,7,0)</f>
        <v>2</v>
      </c>
      <c r="H50" s="194">
        <f>VLOOKUP($B50,'Оценка (Раздел 1)'!$A$6:$J$99,8,0)</f>
        <v>2</v>
      </c>
      <c r="I50" s="194">
        <f>VLOOKUP($B50,'Оценка (Раздел 1)'!$A$6:$J$99,9,0)</f>
        <v>2</v>
      </c>
      <c r="J50" s="194">
        <f>VLOOKUP($B50,'Оценка (Раздел 1)'!$A$6:$J$99,10,0)</f>
        <v>0</v>
      </c>
    </row>
    <row r="51" spans="1:10" ht="15.95" customHeight="1" x14ac:dyDescent="0.2">
      <c r="A51" s="123">
        <v>58</v>
      </c>
      <c r="B51" s="107" t="s">
        <v>62</v>
      </c>
      <c r="C51" s="199" t="s">
        <v>689</v>
      </c>
      <c r="D51" s="192">
        <f t="shared" si="1"/>
        <v>8</v>
      </c>
      <c r="E51" s="193">
        <f>VLOOKUP($B51,'Оценка (Раздел 1)'!$A$6:$J$99,5,0)</f>
        <v>4</v>
      </c>
      <c r="F51" s="194">
        <f>VLOOKUP($B51,'Оценка (Раздел 1)'!$A$6:$J$99,6,0)</f>
        <v>2</v>
      </c>
      <c r="G51" s="194">
        <f>VLOOKUP($B51,'Оценка (Раздел 1)'!$A$6:$J$99,7,0)</f>
        <v>2</v>
      </c>
      <c r="H51" s="194">
        <f>VLOOKUP($B51,'Оценка (Раздел 1)'!$A$6:$J$99,8,0)</f>
        <v>0</v>
      </c>
      <c r="I51" s="194">
        <f>VLOOKUP($B51,'Оценка (Раздел 1)'!$A$6:$J$99,9,0)</f>
        <v>0</v>
      </c>
      <c r="J51" s="194">
        <f>VLOOKUP($B51,'Оценка (Раздел 1)'!$A$6:$J$99,10,0)</f>
        <v>0</v>
      </c>
    </row>
    <row r="52" spans="1:10" ht="15.95" customHeight="1" x14ac:dyDescent="0.2">
      <c r="A52" s="127">
        <v>7</v>
      </c>
      <c r="B52" s="107" t="s">
        <v>7</v>
      </c>
      <c r="C52" s="199" t="s">
        <v>689</v>
      </c>
      <c r="D52" s="192">
        <f t="shared" si="1"/>
        <v>8</v>
      </c>
      <c r="E52" s="193">
        <f>VLOOKUP($B52,'Оценка (Раздел 1)'!$A$6:$J$99,5,0)</f>
        <v>4</v>
      </c>
      <c r="F52" s="194">
        <f>VLOOKUP($B52,'Оценка (Раздел 1)'!$A$6:$J$99,6,0)</f>
        <v>2</v>
      </c>
      <c r="G52" s="194">
        <f>VLOOKUP($B52,'Оценка (Раздел 1)'!$A$6:$J$99,7,0)</f>
        <v>2</v>
      </c>
      <c r="H52" s="194">
        <f>VLOOKUP($B52,'Оценка (Раздел 1)'!$A$6:$J$99,8,0)</f>
        <v>0</v>
      </c>
      <c r="I52" s="194">
        <f>VLOOKUP($B52,'Оценка (Раздел 1)'!$A$6:$J$99,9,0)</f>
        <v>0</v>
      </c>
      <c r="J52" s="194">
        <f>VLOOKUP($B52,'Оценка (Раздел 1)'!$A$6:$J$99,10,0)</f>
        <v>0</v>
      </c>
    </row>
    <row r="53" spans="1:10" ht="15.95" customHeight="1" x14ac:dyDescent="0.2">
      <c r="A53" s="127">
        <v>59</v>
      </c>
      <c r="B53" s="107" t="s">
        <v>63</v>
      </c>
      <c r="C53" s="199" t="s">
        <v>689</v>
      </c>
      <c r="D53" s="192">
        <f t="shared" si="1"/>
        <v>8</v>
      </c>
      <c r="E53" s="193">
        <f>VLOOKUP($B53,'Оценка (Раздел 1)'!$A$6:$J$99,5,0)</f>
        <v>2</v>
      </c>
      <c r="F53" s="194">
        <f>VLOOKUP($B53,'Оценка (Раздел 1)'!$A$6:$J$99,6,0)</f>
        <v>2</v>
      </c>
      <c r="G53" s="194">
        <f>VLOOKUP($B53,'Оценка (Раздел 1)'!$A$6:$J$99,7,0)</f>
        <v>2</v>
      </c>
      <c r="H53" s="194">
        <f>VLOOKUP($B53,'Оценка (Раздел 1)'!$A$6:$J$99,8,0)</f>
        <v>0</v>
      </c>
      <c r="I53" s="194">
        <f>VLOOKUP($B53,'Оценка (Раздел 1)'!$A$6:$J$99,9,0)</f>
        <v>0</v>
      </c>
      <c r="J53" s="194">
        <f>VLOOKUP($B53,'Оценка (Раздел 1)'!$A$6:$J$99,10,0)</f>
        <v>2</v>
      </c>
    </row>
    <row r="54" spans="1:10" ht="15.95" customHeight="1" x14ac:dyDescent="0.2">
      <c r="A54" s="123">
        <v>24</v>
      </c>
      <c r="B54" s="107" t="s">
        <v>25</v>
      </c>
      <c r="C54" s="199" t="s">
        <v>689</v>
      </c>
      <c r="D54" s="192">
        <f t="shared" si="1"/>
        <v>8</v>
      </c>
      <c r="E54" s="193">
        <f>VLOOKUP($B54,'Оценка (Раздел 1)'!$A$6:$J$99,5,0)</f>
        <v>4</v>
      </c>
      <c r="F54" s="194">
        <f>VLOOKUP($B54,'Оценка (Раздел 1)'!$A$6:$J$99,6,0)</f>
        <v>2</v>
      </c>
      <c r="G54" s="194">
        <f>VLOOKUP($B54,'Оценка (Раздел 1)'!$A$6:$J$99,7,0)</f>
        <v>0</v>
      </c>
      <c r="H54" s="194">
        <f>VLOOKUP($B54,'Оценка (Раздел 1)'!$A$6:$J$99,8,0)</f>
        <v>2</v>
      </c>
      <c r="I54" s="194">
        <f>VLOOKUP($B54,'Оценка (Раздел 1)'!$A$6:$J$99,9,0)</f>
        <v>0</v>
      </c>
      <c r="J54" s="194">
        <f>VLOOKUP($B54,'Оценка (Раздел 1)'!$A$6:$J$99,10,0)</f>
        <v>0</v>
      </c>
    </row>
    <row r="55" spans="1:10" ht="15.95" customHeight="1" x14ac:dyDescent="0.2">
      <c r="A55" s="127">
        <v>41</v>
      </c>
      <c r="B55" s="107" t="s">
        <v>43</v>
      </c>
      <c r="C55" s="199" t="s">
        <v>689</v>
      </c>
      <c r="D55" s="192">
        <f t="shared" si="1"/>
        <v>8</v>
      </c>
      <c r="E55" s="193">
        <f>VLOOKUP($B55,'Оценка (Раздел 1)'!$A$6:$J$99,5,0)</f>
        <v>4</v>
      </c>
      <c r="F55" s="194">
        <f>VLOOKUP($B55,'Оценка (Раздел 1)'!$A$6:$J$99,6,0)</f>
        <v>0</v>
      </c>
      <c r="G55" s="194">
        <f>VLOOKUP($B55,'Оценка (Раздел 1)'!$A$6:$J$99,7,0)</f>
        <v>2</v>
      </c>
      <c r="H55" s="194">
        <f>VLOOKUP($B55,'Оценка (Раздел 1)'!$A$6:$J$99,8,0)</f>
        <v>2</v>
      </c>
      <c r="I55" s="194">
        <f>VLOOKUP($B55,'Оценка (Раздел 1)'!$A$6:$J$99,9,0)</f>
        <v>0</v>
      </c>
      <c r="J55" s="194">
        <f>VLOOKUP($B55,'Оценка (Раздел 1)'!$A$6:$J$99,10,0)</f>
        <v>0</v>
      </c>
    </row>
    <row r="56" spans="1:10" ht="15.95" customHeight="1" x14ac:dyDescent="0.2">
      <c r="A56" s="123">
        <v>44</v>
      </c>
      <c r="B56" s="107" t="s">
        <v>47</v>
      </c>
      <c r="C56" s="199">
        <v>51</v>
      </c>
      <c r="D56" s="192">
        <f t="shared" si="1"/>
        <v>7.5</v>
      </c>
      <c r="E56" s="193">
        <f>VLOOKUP($B56,'Оценка (Раздел 1)'!$A$6:$J$99,5,0)</f>
        <v>0.5</v>
      </c>
      <c r="F56" s="194">
        <f>VLOOKUP($B56,'Оценка (Раздел 1)'!$A$6:$J$99,6,0)</f>
        <v>0</v>
      </c>
      <c r="G56" s="194">
        <f>VLOOKUP($B56,'Оценка (Раздел 1)'!$A$6:$J$99,7,0)</f>
        <v>2</v>
      </c>
      <c r="H56" s="194">
        <f>VLOOKUP($B56,'Оценка (Раздел 1)'!$A$6:$J$99,8,0)</f>
        <v>2</v>
      </c>
      <c r="I56" s="194">
        <f>VLOOKUP($B56,'Оценка (Раздел 1)'!$A$6:$J$99,9,0)</f>
        <v>0</v>
      </c>
      <c r="J56" s="194">
        <f>VLOOKUP($B56,'Оценка (Раздел 1)'!$A$6:$J$99,10,0)</f>
        <v>3</v>
      </c>
    </row>
    <row r="57" spans="1:10" ht="15.95" customHeight="1" x14ac:dyDescent="0.2">
      <c r="A57" s="127">
        <v>9</v>
      </c>
      <c r="B57" s="107" t="s">
        <v>9</v>
      </c>
      <c r="C57" s="199" t="s">
        <v>690</v>
      </c>
      <c r="D57" s="192">
        <f t="shared" si="1"/>
        <v>7</v>
      </c>
      <c r="E57" s="193">
        <f>VLOOKUP($B57,'Оценка (Раздел 1)'!$A$6:$J$99,5,0)</f>
        <v>2</v>
      </c>
      <c r="F57" s="194">
        <f>VLOOKUP($B57,'Оценка (Раздел 1)'!$A$6:$J$99,6,0)</f>
        <v>0</v>
      </c>
      <c r="G57" s="194">
        <f>VLOOKUP($B57,'Оценка (Раздел 1)'!$A$6:$J$99,7,0)</f>
        <v>2</v>
      </c>
      <c r="H57" s="194">
        <f>VLOOKUP($B57,'Оценка (Раздел 1)'!$A$6:$J$99,8,0)</f>
        <v>2</v>
      </c>
      <c r="I57" s="194">
        <f>VLOOKUP($B57,'Оценка (Раздел 1)'!$A$6:$J$99,9,0)</f>
        <v>1</v>
      </c>
      <c r="J57" s="194">
        <f>VLOOKUP($B57,'Оценка (Раздел 1)'!$A$6:$J$99,10,0)</f>
        <v>0</v>
      </c>
    </row>
    <row r="58" spans="1:10" ht="15.95" customHeight="1" x14ac:dyDescent="0.2">
      <c r="A58" s="127">
        <v>13</v>
      </c>
      <c r="B58" s="107" t="s">
        <v>13</v>
      </c>
      <c r="C58" s="199" t="s">
        <v>690</v>
      </c>
      <c r="D58" s="192">
        <f t="shared" si="1"/>
        <v>7</v>
      </c>
      <c r="E58" s="193">
        <f>VLOOKUP($B58,'Оценка (Раздел 1)'!$A$6:$J$99,5,0)</f>
        <v>1</v>
      </c>
      <c r="F58" s="194">
        <f>VLOOKUP($B58,'Оценка (Раздел 1)'!$A$6:$J$99,6,0)</f>
        <v>2</v>
      </c>
      <c r="G58" s="194">
        <f>VLOOKUP($B58,'Оценка (Раздел 1)'!$A$6:$J$99,7,0)</f>
        <v>2</v>
      </c>
      <c r="H58" s="194">
        <f>VLOOKUP($B58,'Оценка (Раздел 1)'!$A$6:$J$99,8,0)</f>
        <v>2</v>
      </c>
      <c r="I58" s="194">
        <f>VLOOKUP($B58,'Оценка (Раздел 1)'!$A$6:$J$99,9,0)</f>
        <v>0</v>
      </c>
      <c r="J58" s="194">
        <f>VLOOKUP($B58,'Оценка (Раздел 1)'!$A$6:$J$99,10,0)</f>
        <v>0</v>
      </c>
    </row>
    <row r="59" spans="1:10" ht="15.95" customHeight="1" x14ac:dyDescent="0.2">
      <c r="A59" s="127">
        <v>37</v>
      </c>
      <c r="B59" s="107" t="s">
        <v>40</v>
      </c>
      <c r="C59" s="199" t="s">
        <v>690</v>
      </c>
      <c r="D59" s="192">
        <f t="shared" si="1"/>
        <v>7</v>
      </c>
      <c r="E59" s="193">
        <f>VLOOKUP($B59,'Оценка (Раздел 1)'!$A$6:$J$99,5,0)</f>
        <v>1</v>
      </c>
      <c r="F59" s="194">
        <f>VLOOKUP($B59,'Оценка (Раздел 1)'!$A$6:$J$99,6,0)</f>
        <v>2</v>
      </c>
      <c r="G59" s="194">
        <f>VLOOKUP($B59,'Оценка (Раздел 1)'!$A$6:$J$99,7,0)</f>
        <v>2</v>
      </c>
      <c r="H59" s="194">
        <f>VLOOKUP($B59,'Оценка (Раздел 1)'!$A$6:$J$99,8,0)</f>
        <v>2</v>
      </c>
      <c r="I59" s="194">
        <f>VLOOKUP($B59,'Оценка (Раздел 1)'!$A$6:$J$99,9,0)</f>
        <v>0</v>
      </c>
      <c r="J59" s="194">
        <f>VLOOKUP($B59,'Оценка (Раздел 1)'!$A$6:$J$99,10,0)</f>
        <v>0</v>
      </c>
    </row>
    <row r="60" spans="1:10" ht="15.95" customHeight="1" x14ac:dyDescent="0.2">
      <c r="A60" s="123">
        <v>66</v>
      </c>
      <c r="B60" s="107" t="s">
        <v>71</v>
      </c>
      <c r="C60" s="199" t="s">
        <v>690</v>
      </c>
      <c r="D60" s="192">
        <f t="shared" si="1"/>
        <v>7</v>
      </c>
      <c r="E60" s="193">
        <f>VLOOKUP($B60,'Оценка (Раздел 1)'!$A$6:$J$99,5,0)</f>
        <v>2</v>
      </c>
      <c r="F60" s="194">
        <f>VLOOKUP($B60,'Оценка (Раздел 1)'!$A$6:$J$99,6,0)</f>
        <v>2</v>
      </c>
      <c r="G60" s="194">
        <f>VLOOKUP($B60,'Оценка (Раздел 1)'!$A$6:$J$99,7,0)</f>
        <v>2</v>
      </c>
      <c r="H60" s="194">
        <f>VLOOKUP($B60,'Оценка (Раздел 1)'!$A$6:$J$99,8,0)</f>
        <v>0</v>
      </c>
      <c r="I60" s="194">
        <f>VLOOKUP($B60,'Оценка (Раздел 1)'!$A$6:$J$99,9,0)</f>
        <v>1</v>
      </c>
      <c r="J60" s="194">
        <f>VLOOKUP($B60,'Оценка (Раздел 1)'!$A$6:$J$99,10,0)</f>
        <v>0</v>
      </c>
    </row>
    <row r="61" spans="1:10" ht="15.95" customHeight="1" x14ac:dyDescent="0.2">
      <c r="A61" s="123">
        <v>74</v>
      </c>
      <c r="B61" s="107" t="s">
        <v>79</v>
      </c>
      <c r="C61" s="199" t="s">
        <v>690</v>
      </c>
      <c r="D61" s="192">
        <f t="shared" si="1"/>
        <v>7</v>
      </c>
      <c r="E61" s="193">
        <f>VLOOKUP($B61,'Оценка (Раздел 1)'!$A$6:$J$99,5,0)</f>
        <v>2</v>
      </c>
      <c r="F61" s="194">
        <f>VLOOKUP($B61,'Оценка (Раздел 1)'!$A$6:$J$99,6,0)</f>
        <v>0</v>
      </c>
      <c r="G61" s="194">
        <f>VLOOKUP($B61,'Оценка (Раздел 1)'!$A$6:$J$99,7,0)</f>
        <v>0</v>
      </c>
      <c r="H61" s="194">
        <f>VLOOKUP($B61,'Оценка (Раздел 1)'!$A$6:$J$99,8,0)</f>
        <v>2</v>
      </c>
      <c r="I61" s="194">
        <f>VLOOKUP($B61,'Оценка (Раздел 1)'!$A$6:$J$99,9,0)</f>
        <v>3</v>
      </c>
      <c r="J61" s="194">
        <f>VLOOKUP($B61,'Оценка (Раздел 1)'!$A$6:$J$99,10,0)</f>
        <v>0</v>
      </c>
    </row>
    <row r="62" spans="1:10" ht="15.95" customHeight="1" x14ac:dyDescent="0.2">
      <c r="A62" s="127">
        <v>81</v>
      </c>
      <c r="B62" s="107" t="s">
        <v>87</v>
      </c>
      <c r="C62" s="199" t="s">
        <v>690</v>
      </c>
      <c r="D62" s="192">
        <f t="shared" si="1"/>
        <v>7</v>
      </c>
      <c r="E62" s="193">
        <f>VLOOKUP($B62,'Оценка (Раздел 1)'!$A$6:$J$99,5,0)</f>
        <v>2</v>
      </c>
      <c r="F62" s="194">
        <f>VLOOKUP($B62,'Оценка (Раздел 1)'!$A$6:$J$99,6,0)</f>
        <v>0</v>
      </c>
      <c r="G62" s="194">
        <f>VLOOKUP($B62,'Оценка (Раздел 1)'!$A$6:$J$99,7,0)</f>
        <v>2</v>
      </c>
      <c r="H62" s="194">
        <f>VLOOKUP($B62,'Оценка (Раздел 1)'!$A$6:$J$99,8,0)</f>
        <v>0</v>
      </c>
      <c r="I62" s="194">
        <f>VLOOKUP($B62,'Оценка (Раздел 1)'!$A$6:$J$99,9,0)</f>
        <v>0</v>
      </c>
      <c r="J62" s="194">
        <f>VLOOKUP($B62,'Оценка (Раздел 1)'!$A$6:$J$99,10,0)</f>
        <v>3</v>
      </c>
    </row>
    <row r="63" spans="1:10" ht="15.95" customHeight="1" x14ac:dyDescent="0.2">
      <c r="A63" s="123">
        <v>46</v>
      </c>
      <c r="B63" s="107" t="s">
        <v>49</v>
      </c>
      <c r="C63" s="199" t="s">
        <v>690</v>
      </c>
      <c r="D63" s="192">
        <f t="shared" si="1"/>
        <v>7</v>
      </c>
      <c r="E63" s="193">
        <f>VLOOKUP($B63,'Оценка (Раздел 1)'!$A$6:$J$99,5,0)</f>
        <v>1</v>
      </c>
      <c r="F63" s="194">
        <f>VLOOKUP($B63,'Оценка (Раздел 1)'!$A$6:$J$99,6,0)</f>
        <v>2</v>
      </c>
      <c r="G63" s="194">
        <f>VLOOKUP($B63,'Оценка (Раздел 1)'!$A$6:$J$99,7,0)</f>
        <v>2</v>
      </c>
      <c r="H63" s="194">
        <f>VLOOKUP($B63,'Оценка (Раздел 1)'!$A$6:$J$99,8,0)</f>
        <v>0</v>
      </c>
      <c r="I63" s="194">
        <f>VLOOKUP($B63,'Оценка (Раздел 1)'!$A$6:$J$99,9,0)</f>
        <v>0</v>
      </c>
      <c r="J63" s="194">
        <f>VLOOKUP($B63,'Оценка (Раздел 1)'!$A$6:$J$99,10,0)</f>
        <v>2</v>
      </c>
    </row>
    <row r="64" spans="1:10" ht="15.95" customHeight="1" x14ac:dyDescent="0.2">
      <c r="A64" s="123">
        <v>2</v>
      </c>
      <c r="B64" s="107" t="s">
        <v>2</v>
      </c>
      <c r="C64" s="199" t="s">
        <v>691</v>
      </c>
      <c r="D64" s="192">
        <f t="shared" si="1"/>
        <v>6</v>
      </c>
      <c r="E64" s="193">
        <f>VLOOKUP($B64,'Оценка (Раздел 1)'!$A$6:$J$99,5,0)</f>
        <v>4</v>
      </c>
      <c r="F64" s="194">
        <f>VLOOKUP($B64,'Оценка (Раздел 1)'!$A$6:$J$99,6,0)</f>
        <v>0</v>
      </c>
      <c r="G64" s="194">
        <f>VLOOKUP($B64,'Оценка (Раздел 1)'!$A$6:$J$99,7,0)</f>
        <v>0</v>
      </c>
      <c r="H64" s="194">
        <f>VLOOKUP($B64,'Оценка (Раздел 1)'!$A$6:$J$99,8,0)</f>
        <v>2</v>
      </c>
      <c r="I64" s="194">
        <f>VLOOKUP($B64,'Оценка (Раздел 1)'!$A$6:$J$99,9,0)</f>
        <v>0</v>
      </c>
      <c r="J64" s="194">
        <f>VLOOKUP($B64,'Оценка (Раздел 1)'!$A$6:$J$99,10,0)</f>
        <v>0</v>
      </c>
    </row>
    <row r="65" spans="1:10" ht="15.95" customHeight="1" x14ac:dyDescent="0.2">
      <c r="A65" s="127">
        <v>11</v>
      </c>
      <c r="B65" s="107" t="s">
        <v>11</v>
      </c>
      <c r="C65" s="199" t="s">
        <v>691</v>
      </c>
      <c r="D65" s="192">
        <f t="shared" si="1"/>
        <v>6</v>
      </c>
      <c r="E65" s="193">
        <f>VLOOKUP($B65,'Оценка (Раздел 1)'!$A$6:$J$99,5,0)</f>
        <v>1</v>
      </c>
      <c r="F65" s="194">
        <f>VLOOKUP($B65,'Оценка (Раздел 1)'!$A$6:$J$99,6,0)</f>
        <v>0</v>
      </c>
      <c r="G65" s="194">
        <f>VLOOKUP($B65,'Оценка (Раздел 1)'!$A$6:$J$99,7,0)</f>
        <v>2</v>
      </c>
      <c r="H65" s="194">
        <f>VLOOKUP($B65,'Оценка (Раздел 1)'!$A$6:$J$99,8,0)</f>
        <v>2</v>
      </c>
      <c r="I65" s="194">
        <f>VLOOKUP($B65,'Оценка (Раздел 1)'!$A$6:$J$99,9,0)</f>
        <v>1</v>
      </c>
      <c r="J65" s="194">
        <f>VLOOKUP($B65,'Оценка (Раздел 1)'!$A$6:$J$99,10,0)</f>
        <v>0</v>
      </c>
    </row>
    <row r="66" spans="1:10" ht="15.95" customHeight="1" x14ac:dyDescent="0.2">
      <c r="A66" s="123">
        <v>12</v>
      </c>
      <c r="B66" s="107" t="s">
        <v>12</v>
      </c>
      <c r="C66" s="199" t="s">
        <v>691</v>
      </c>
      <c r="D66" s="192">
        <f t="shared" si="1"/>
        <v>6</v>
      </c>
      <c r="E66" s="193">
        <f>VLOOKUP($B66,'Оценка (Раздел 1)'!$A$6:$J$99,5,0)</f>
        <v>2</v>
      </c>
      <c r="F66" s="194">
        <f>VLOOKUP($B66,'Оценка (Раздел 1)'!$A$6:$J$99,6,0)</f>
        <v>2</v>
      </c>
      <c r="G66" s="194">
        <f>VLOOKUP($B66,'Оценка (Раздел 1)'!$A$6:$J$99,7,0)</f>
        <v>2</v>
      </c>
      <c r="H66" s="194">
        <f>VLOOKUP($B66,'Оценка (Раздел 1)'!$A$6:$J$99,8,0)</f>
        <v>0</v>
      </c>
      <c r="I66" s="194">
        <f>VLOOKUP($B66,'Оценка (Раздел 1)'!$A$6:$J$99,9,0)</f>
        <v>0</v>
      </c>
      <c r="J66" s="194">
        <f>VLOOKUP($B66,'Оценка (Раздел 1)'!$A$6:$J$99,10,0)</f>
        <v>0</v>
      </c>
    </row>
    <row r="67" spans="1:10" ht="15.95" customHeight="1" x14ac:dyDescent="0.2">
      <c r="A67" s="127">
        <v>17</v>
      </c>
      <c r="B67" s="107" t="s">
        <v>17</v>
      </c>
      <c r="C67" s="199" t="s">
        <v>691</v>
      </c>
      <c r="D67" s="192">
        <f t="shared" si="1"/>
        <v>6</v>
      </c>
      <c r="E67" s="193">
        <f>VLOOKUP($B67,'Оценка (Раздел 1)'!$A$6:$J$99,5,0)</f>
        <v>2</v>
      </c>
      <c r="F67" s="194">
        <f>VLOOKUP($B67,'Оценка (Раздел 1)'!$A$6:$J$99,6,0)</f>
        <v>2</v>
      </c>
      <c r="G67" s="194">
        <f>VLOOKUP($B67,'Оценка (Раздел 1)'!$A$6:$J$99,7,0)</f>
        <v>0</v>
      </c>
      <c r="H67" s="194">
        <f>VLOOKUP($B67,'Оценка (Раздел 1)'!$A$6:$J$99,8,0)</f>
        <v>2</v>
      </c>
      <c r="I67" s="194">
        <f>VLOOKUP($B67,'Оценка (Раздел 1)'!$A$6:$J$99,9,0)</f>
        <v>0</v>
      </c>
      <c r="J67" s="194">
        <f>VLOOKUP($B67,'Оценка (Раздел 1)'!$A$6:$J$99,10,0)</f>
        <v>0</v>
      </c>
    </row>
    <row r="68" spans="1:10" ht="15.95" customHeight="1" x14ac:dyDescent="0.2">
      <c r="A68" s="123">
        <v>20</v>
      </c>
      <c r="B68" s="107" t="s">
        <v>21</v>
      </c>
      <c r="C68" s="199" t="s">
        <v>691</v>
      </c>
      <c r="D68" s="192">
        <f t="shared" si="1"/>
        <v>6</v>
      </c>
      <c r="E68" s="193">
        <f>VLOOKUP($B68,'Оценка (Раздел 1)'!$A$6:$J$99,5,0)</f>
        <v>4</v>
      </c>
      <c r="F68" s="194">
        <f>VLOOKUP($B68,'Оценка (Раздел 1)'!$A$6:$J$99,6,0)</f>
        <v>0</v>
      </c>
      <c r="G68" s="194">
        <f>VLOOKUP($B68,'Оценка (Раздел 1)'!$A$6:$J$99,7,0)</f>
        <v>0</v>
      </c>
      <c r="H68" s="194">
        <f>VLOOKUP($B68,'Оценка (Раздел 1)'!$A$6:$J$99,8,0)</f>
        <v>2</v>
      </c>
      <c r="I68" s="194">
        <f>VLOOKUP($B68,'Оценка (Раздел 1)'!$A$6:$J$99,9,0)</f>
        <v>0</v>
      </c>
      <c r="J68" s="194">
        <f>VLOOKUP($B68,'Оценка (Раздел 1)'!$A$6:$J$99,10,0)</f>
        <v>0</v>
      </c>
    </row>
    <row r="69" spans="1:10" ht="15.95" customHeight="1" x14ac:dyDescent="0.2">
      <c r="A69" s="127">
        <v>39</v>
      </c>
      <c r="B69" s="107" t="s">
        <v>42</v>
      </c>
      <c r="C69" s="199" t="s">
        <v>691</v>
      </c>
      <c r="D69" s="192">
        <f t="shared" si="1"/>
        <v>6</v>
      </c>
      <c r="E69" s="193">
        <f>VLOOKUP($B69,'Оценка (Раздел 1)'!$A$6:$J$99,5,0)</f>
        <v>2</v>
      </c>
      <c r="F69" s="194">
        <f>VLOOKUP($B69,'Оценка (Раздел 1)'!$A$6:$J$99,6,0)</f>
        <v>2</v>
      </c>
      <c r="G69" s="194">
        <f>VLOOKUP($B69,'Оценка (Раздел 1)'!$A$6:$J$99,7,0)</f>
        <v>2</v>
      </c>
      <c r="H69" s="194">
        <f>VLOOKUP($B69,'Оценка (Раздел 1)'!$A$6:$J$99,8,0)</f>
        <v>0</v>
      </c>
      <c r="I69" s="194">
        <f>VLOOKUP($B69,'Оценка (Раздел 1)'!$A$6:$J$99,9,0)</f>
        <v>0</v>
      </c>
      <c r="J69" s="194">
        <f>VLOOKUP($B69,'Оценка (Раздел 1)'!$A$6:$J$99,10,0)</f>
        <v>0</v>
      </c>
    </row>
    <row r="70" spans="1:10" ht="15.95" customHeight="1" x14ac:dyDescent="0.2">
      <c r="A70" s="127">
        <v>49</v>
      </c>
      <c r="B70" s="107" t="s">
        <v>52</v>
      </c>
      <c r="C70" s="199" t="s">
        <v>691</v>
      </c>
      <c r="D70" s="192">
        <f t="shared" ref="D70:D90" si="2">SUM(E70:J70)</f>
        <v>6</v>
      </c>
      <c r="E70" s="193">
        <f>VLOOKUP($B70,'Оценка (Раздел 1)'!$A$6:$J$99,5,0)</f>
        <v>2</v>
      </c>
      <c r="F70" s="194">
        <f>VLOOKUP($B70,'Оценка (Раздел 1)'!$A$6:$J$99,6,0)</f>
        <v>2</v>
      </c>
      <c r="G70" s="194">
        <f>VLOOKUP($B70,'Оценка (Раздел 1)'!$A$6:$J$99,7,0)</f>
        <v>0</v>
      </c>
      <c r="H70" s="194">
        <f>VLOOKUP($B70,'Оценка (Раздел 1)'!$A$6:$J$99,8,0)</f>
        <v>2</v>
      </c>
      <c r="I70" s="194">
        <f>VLOOKUP($B70,'Оценка (Раздел 1)'!$A$6:$J$99,9,0)</f>
        <v>0</v>
      </c>
      <c r="J70" s="194">
        <f>VLOOKUP($B70,'Оценка (Раздел 1)'!$A$6:$J$99,10,0)</f>
        <v>0</v>
      </c>
    </row>
    <row r="71" spans="1:10" ht="15.95" customHeight="1" x14ac:dyDescent="0.2">
      <c r="A71" s="127">
        <v>71</v>
      </c>
      <c r="B71" s="107" t="s">
        <v>76</v>
      </c>
      <c r="C71" s="199" t="s">
        <v>691</v>
      </c>
      <c r="D71" s="192">
        <f t="shared" si="2"/>
        <v>6</v>
      </c>
      <c r="E71" s="193">
        <f>VLOOKUP($B71,'Оценка (Раздел 1)'!$A$6:$J$99,5,0)</f>
        <v>2</v>
      </c>
      <c r="F71" s="194">
        <f>VLOOKUP($B71,'Оценка (Раздел 1)'!$A$6:$J$99,6,0)</f>
        <v>0</v>
      </c>
      <c r="G71" s="194">
        <f>VLOOKUP($B71,'Оценка (Раздел 1)'!$A$6:$J$99,7,0)</f>
        <v>2</v>
      </c>
      <c r="H71" s="194">
        <f>VLOOKUP($B71,'Оценка (Раздел 1)'!$A$6:$J$99,8,0)</f>
        <v>2</v>
      </c>
      <c r="I71" s="194">
        <f>VLOOKUP($B71,'Оценка (Раздел 1)'!$A$6:$J$99,9,0)</f>
        <v>0</v>
      </c>
      <c r="J71" s="194">
        <f>VLOOKUP($B71,'Оценка (Раздел 1)'!$A$6:$J$99,10,0)</f>
        <v>0</v>
      </c>
    </row>
    <row r="72" spans="1:10" ht="15.95" customHeight="1" x14ac:dyDescent="0.2">
      <c r="A72" s="127">
        <v>79</v>
      </c>
      <c r="B72" s="107" t="s">
        <v>85</v>
      </c>
      <c r="C72" s="199" t="s">
        <v>691</v>
      </c>
      <c r="D72" s="192">
        <f t="shared" si="2"/>
        <v>6</v>
      </c>
      <c r="E72" s="193">
        <f>VLOOKUP($B72,'Оценка (Раздел 1)'!$A$6:$J$99,5,0)</f>
        <v>4</v>
      </c>
      <c r="F72" s="194">
        <f>VLOOKUP($B72,'Оценка (Раздел 1)'!$A$6:$J$99,6,0)</f>
        <v>0</v>
      </c>
      <c r="G72" s="194">
        <f>VLOOKUP($B72,'Оценка (Раздел 1)'!$A$6:$J$99,7,0)</f>
        <v>0</v>
      </c>
      <c r="H72" s="194">
        <f>VLOOKUP($B72,'Оценка (Раздел 1)'!$A$6:$J$99,8,0)</f>
        <v>2</v>
      </c>
      <c r="I72" s="194">
        <f>VLOOKUP($B72,'Оценка (Раздел 1)'!$A$6:$J$99,9,0)</f>
        <v>0</v>
      </c>
      <c r="J72" s="194">
        <f>VLOOKUP($B72,'Оценка (Раздел 1)'!$A$6:$J$99,10,0)</f>
        <v>0</v>
      </c>
    </row>
    <row r="73" spans="1:10" ht="15.95" customHeight="1" x14ac:dyDescent="0.2">
      <c r="A73" s="123">
        <v>82</v>
      </c>
      <c r="B73" s="107" t="s">
        <v>88</v>
      </c>
      <c r="C73" s="199" t="s">
        <v>691</v>
      </c>
      <c r="D73" s="192">
        <f t="shared" si="2"/>
        <v>6</v>
      </c>
      <c r="E73" s="193">
        <f>VLOOKUP($B73,'Оценка (Раздел 1)'!$A$6:$J$99,5,0)</f>
        <v>2</v>
      </c>
      <c r="F73" s="194">
        <f>VLOOKUP($B73,'Оценка (Раздел 1)'!$A$6:$J$99,6,0)</f>
        <v>2</v>
      </c>
      <c r="G73" s="194">
        <f>VLOOKUP($B73,'Оценка (Раздел 1)'!$A$6:$J$99,7,0)</f>
        <v>2</v>
      </c>
      <c r="H73" s="194">
        <f>VLOOKUP($B73,'Оценка (Раздел 1)'!$A$6:$J$99,8,0)</f>
        <v>0</v>
      </c>
      <c r="I73" s="194">
        <f>VLOOKUP($B73,'Оценка (Раздел 1)'!$A$6:$J$99,9,0)</f>
        <v>0</v>
      </c>
      <c r="J73" s="194">
        <f>VLOOKUP($B73,'Оценка (Раздел 1)'!$A$6:$J$99,10,0)</f>
        <v>0</v>
      </c>
    </row>
    <row r="74" spans="1:10" ht="15.95" customHeight="1" x14ac:dyDescent="0.2">
      <c r="A74" s="127">
        <v>67</v>
      </c>
      <c r="B74" s="107" t="s">
        <v>72</v>
      </c>
      <c r="C74" s="199" t="s">
        <v>691</v>
      </c>
      <c r="D74" s="192">
        <f t="shared" si="2"/>
        <v>6</v>
      </c>
      <c r="E74" s="193">
        <f>VLOOKUP($B74,'Оценка (Раздел 1)'!$A$6:$J$99,5,0)</f>
        <v>4</v>
      </c>
      <c r="F74" s="194">
        <f>VLOOKUP($B74,'Оценка (Раздел 1)'!$A$6:$J$99,6,0)</f>
        <v>0</v>
      </c>
      <c r="G74" s="194">
        <f>VLOOKUP($B74,'Оценка (Раздел 1)'!$A$6:$J$99,7,0)</f>
        <v>2</v>
      </c>
      <c r="H74" s="194">
        <f>VLOOKUP($B74,'Оценка (Раздел 1)'!$A$6:$J$99,8,0)</f>
        <v>0</v>
      </c>
      <c r="I74" s="194">
        <f>VLOOKUP($B74,'Оценка (Раздел 1)'!$A$6:$J$99,9,0)</f>
        <v>0</v>
      </c>
      <c r="J74" s="194">
        <f>VLOOKUP($B74,'Оценка (Раздел 1)'!$A$6:$J$99,10,0)</f>
        <v>0</v>
      </c>
    </row>
    <row r="75" spans="1:10" ht="15.95" customHeight="1" x14ac:dyDescent="0.2">
      <c r="A75" s="123">
        <v>38</v>
      </c>
      <c r="B75" s="107" t="s">
        <v>41</v>
      </c>
      <c r="C75" s="199" t="s">
        <v>692</v>
      </c>
      <c r="D75" s="192">
        <f t="shared" si="2"/>
        <v>5</v>
      </c>
      <c r="E75" s="193">
        <f>VLOOKUP($B75,'Оценка (Раздел 1)'!$A$6:$J$99,5,0)</f>
        <v>1</v>
      </c>
      <c r="F75" s="194">
        <f>VLOOKUP($B75,'Оценка (Раздел 1)'!$A$6:$J$99,6,0)</f>
        <v>0</v>
      </c>
      <c r="G75" s="194">
        <f>VLOOKUP($B75,'Оценка (Раздел 1)'!$A$6:$J$99,7,0)</f>
        <v>2</v>
      </c>
      <c r="H75" s="194">
        <f>VLOOKUP($B75,'Оценка (Раздел 1)'!$A$6:$J$99,8,0)</f>
        <v>2</v>
      </c>
      <c r="I75" s="194">
        <f>VLOOKUP($B75,'Оценка (Раздел 1)'!$A$6:$J$99,9,0)</f>
        <v>0</v>
      </c>
      <c r="J75" s="194">
        <f>VLOOKUP($B75,'Оценка (Раздел 1)'!$A$6:$J$99,10,0)</f>
        <v>0</v>
      </c>
    </row>
    <row r="76" spans="1:10" ht="15.95" customHeight="1" x14ac:dyDescent="0.2">
      <c r="A76" s="127">
        <v>55</v>
      </c>
      <c r="B76" s="107" t="s">
        <v>58</v>
      </c>
      <c r="C76" s="199" t="s">
        <v>692</v>
      </c>
      <c r="D76" s="192">
        <f t="shared" si="2"/>
        <v>5</v>
      </c>
      <c r="E76" s="193">
        <f>VLOOKUP($B76,'Оценка (Раздел 1)'!$A$6:$J$99,5,0)</f>
        <v>1</v>
      </c>
      <c r="F76" s="194">
        <f>VLOOKUP($B76,'Оценка (Раздел 1)'!$A$6:$J$99,6,0)</f>
        <v>0</v>
      </c>
      <c r="G76" s="194">
        <f>VLOOKUP($B76,'Оценка (Раздел 1)'!$A$6:$J$99,7,0)</f>
        <v>2</v>
      </c>
      <c r="H76" s="194">
        <f>VLOOKUP($B76,'Оценка (Раздел 1)'!$A$6:$J$99,8,0)</f>
        <v>2</v>
      </c>
      <c r="I76" s="194">
        <f>VLOOKUP($B76,'Оценка (Раздел 1)'!$A$6:$J$99,9,0)</f>
        <v>0</v>
      </c>
      <c r="J76" s="194">
        <f>VLOOKUP($B76,'Оценка (Раздел 1)'!$A$6:$J$99,10,0)</f>
        <v>0</v>
      </c>
    </row>
    <row r="77" spans="1:10" ht="15.95" customHeight="1" x14ac:dyDescent="0.2">
      <c r="A77" s="123">
        <v>60</v>
      </c>
      <c r="B77" s="107" t="s">
        <v>64</v>
      </c>
      <c r="C77" s="199" t="s">
        <v>692</v>
      </c>
      <c r="D77" s="192">
        <f t="shared" si="2"/>
        <v>5</v>
      </c>
      <c r="E77" s="193">
        <f>VLOOKUP($B77,'Оценка (Раздел 1)'!$A$6:$J$99,5,0)</f>
        <v>1</v>
      </c>
      <c r="F77" s="194">
        <f>VLOOKUP($B77,'Оценка (Раздел 1)'!$A$6:$J$99,6,0)</f>
        <v>0</v>
      </c>
      <c r="G77" s="194">
        <f>VLOOKUP($B77,'Оценка (Раздел 1)'!$A$6:$J$99,7,0)</f>
        <v>2</v>
      </c>
      <c r="H77" s="194">
        <f>VLOOKUP($B77,'Оценка (Раздел 1)'!$A$6:$J$99,8,0)</f>
        <v>0</v>
      </c>
      <c r="I77" s="194">
        <f>VLOOKUP($B77,'Оценка (Раздел 1)'!$A$6:$J$99,9,0)</f>
        <v>2</v>
      </c>
      <c r="J77" s="194">
        <f>VLOOKUP($B77,'Оценка (Раздел 1)'!$A$6:$J$99,10,0)</f>
        <v>0</v>
      </c>
    </row>
    <row r="78" spans="1:10" ht="15.95" customHeight="1" x14ac:dyDescent="0.2">
      <c r="A78" s="123">
        <v>42</v>
      </c>
      <c r="B78" s="107" t="s">
        <v>44</v>
      </c>
      <c r="C78" s="199" t="s">
        <v>692</v>
      </c>
      <c r="D78" s="192">
        <f t="shared" si="2"/>
        <v>5</v>
      </c>
      <c r="E78" s="193">
        <f>VLOOKUP($B78,'Оценка (Раздел 1)'!$A$6:$J$99,5,0)</f>
        <v>2</v>
      </c>
      <c r="F78" s="194">
        <f>VLOOKUP($B78,'Оценка (Раздел 1)'!$A$6:$J$99,6,0)</f>
        <v>1</v>
      </c>
      <c r="G78" s="194">
        <f>VLOOKUP($B78,'Оценка (Раздел 1)'!$A$6:$J$99,7,0)</f>
        <v>0</v>
      </c>
      <c r="H78" s="194">
        <f>VLOOKUP($B78,'Оценка (Раздел 1)'!$A$6:$J$99,8,0)</f>
        <v>2</v>
      </c>
      <c r="I78" s="194">
        <f>VLOOKUP($B78,'Оценка (Раздел 1)'!$A$6:$J$99,9,0)</f>
        <v>0</v>
      </c>
      <c r="J78" s="194">
        <f>VLOOKUP($B78,'Оценка (Раздел 1)'!$A$6:$J$99,10,0)</f>
        <v>0</v>
      </c>
    </row>
    <row r="79" spans="1:10" ht="15.95" customHeight="1" x14ac:dyDescent="0.2">
      <c r="A79" s="127">
        <v>51</v>
      </c>
      <c r="B79" s="107" t="s">
        <v>54</v>
      </c>
      <c r="C79" s="199">
        <v>74</v>
      </c>
      <c r="D79" s="192">
        <f t="shared" si="2"/>
        <v>4.5</v>
      </c>
      <c r="E79" s="193">
        <f>VLOOKUP($B79,'Оценка (Раздел 1)'!$A$6:$J$99,5,0)</f>
        <v>0.5</v>
      </c>
      <c r="F79" s="194">
        <f>VLOOKUP($B79,'Оценка (Раздел 1)'!$A$6:$J$99,6,0)</f>
        <v>0</v>
      </c>
      <c r="G79" s="194">
        <f>VLOOKUP($B79,'Оценка (Раздел 1)'!$A$6:$J$99,7,0)</f>
        <v>2</v>
      </c>
      <c r="H79" s="194">
        <f>VLOOKUP($B79,'Оценка (Раздел 1)'!$A$6:$J$99,8,0)</f>
        <v>2</v>
      </c>
      <c r="I79" s="194">
        <f>VLOOKUP($B79,'Оценка (Раздел 1)'!$A$6:$J$99,9,0)</f>
        <v>0</v>
      </c>
      <c r="J79" s="194">
        <f>VLOOKUP($B79,'Оценка (Раздел 1)'!$A$6:$J$99,10,0)</f>
        <v>0</v>
      </c>
    </row>
    <row r="80" spans="1:10" ht="15.95" customHeight="1" x14ac:dyDescent="0.2">
      <c r="A80" s="123">
        <v>78</v>
      </c>
      <c r="B80" s="107" t="s">
        <v>84</v>
      </c>
      <c r="C80" s="199" t="s">
        <v>693</v>
      </c>
      <c r="D80" s="192">
        <f t="shared" si="2"/>
        <v>4</v>
      </c>
      <c r="E80" s="193">
        <f>VLOOKUP($B80,'Оценка (Раздел 1)'!$A$6:$J$99,5,0)</f>
        <v>2</v>
      </c>
      <c r="F80" s="194">
        <f>VLOOKUP($B80,'Оценка (Раздел 1)'!$A$6:$J$99,6,0)</f>
        <v>0</v>
      </c>
      <c r="G80" s="194">
        <f>VLOOKUP($B80,'Оценка (Раздел 1)'!$A$6:$J$99,7,0)</f>
        <v>0</v>
      </c>
      <c r="H80" s="194">
        <f>VLOOKUP($B80,'Оценка (Раздел 1)'!$A$6:$J$99,8,0)</f>
        <v>2</v>
      </c>
      <c r="I80" s="194">
        <f>VLOOKUP($B80,'Оценка (Раздел 1)'!$A$6:$J$99,9,0)</f>
        <v>0</v>
      </c>
      <c r="J80" s="194">
        <f>VLOOKUP($B80,'Оценка (Раздел 1)'!$A$6:$J$99,10,0)</f>
        <v>0</v>
      </c>
    </row>
    <row r="81" spans="1:10" ht="15.95" customHeight="1" x14ac:dyDescent="0.2">
      <c r="A81" s="123">
        <v>4</v>
      </c>
      <c r="B81" s="107" t="s">
        <v>4</v>
      </c>
      <c r="C81" s="199" t="s">
        <v>693</v>
      </c>
      <c r="D81" s="192">
        <f t="shared" si="2"/>
        <v>4</v>
      </c>
      <c r="E81" s="193">
        <f>VLOOKUP($B81,'Оценка (Раздел 1)'!$A$6:$J$99,5,0)</f>
        <v>0</v>
      </c>
      <c r="F81" s="194">
        <f>VLOOKUP($B81,'Оценка (Раздел 1)'!$A$6:$J$99,6,0)</f>
        <v>0</v>
      </c>
      <c r="G81" s="194">
        <f>VLOOKUP($B81,'Оценка (Раздел 1)'!$A$6:$J$99,7,0)</f>
        <v>2</v>
      </c>
      <c r="H81" s="194">
        <f>VLOOKUP($B81,'Оценка (Раздел 1)'!$A$6:$J$99,8,0)</f>
        <v>2</v>
      </c>
      <c r="I81" s="194">
        <f>VLOOKUP($B81,'Оценка (Раздел 1)'!$A$6:$J$99,9,0)</f>
        <v>0</v>
      </c>
      <c r="J81" s="194">
        <f>VLOOKUP($B81,'Оценка (Раздел 1)'!$A$6:$J$99,10,0)</f>
        <v>0</v>
      </c>
    </row>
    <row r="82" spans="1:10" ht="15.95" customHeight="1" x14ac:dyDescent="0.2">
      <c r="A82" s="123">
        <v>14</v>
      </c>
      <c r="B82" s="107" t="s">
        <v>14</v>
      </c>
      <c r="C82" s="199" t="s">
        <v>693</v>
      </c>
      <c r="D82" s="192">
        <f t="shared" si="2"/>
        <v>4</v>
      </c>
      <c r="E82" s="193">
        <f>VLOOKUP($B82,'Оценка (Раздел 1)'!$A$6:$J$99,5,0)</f>
        <v>2</v>
      </c>
      <c r="F82" s="194">
        <f>VLOOKUP($B82,'Оценка (Раздел 1)'!$A$6:$J$99,6,0)</f>
        <v>0</v>
      </c>
      <c r="G82" s="194">
        <f>VLOOKUP($B82,'Оценка (Раздел 1)'!$A$6:$J$99,7,0)</f>
        <v>2</v>
      </c>
      <c r="H82" s="194">
        <f>VLOOKUP($B82,'Оценка (Раздел 1)'!$A$6:$J$99,8,0)</f>
        <v>0</v>
      </c>
      <c r="I82" s="194">
        <f>VLOOKUP($B82,'Оценка (Раздел 1)'!$A$6:$J$99,9,0)</f>
        <v>0</v>
      </c>
      <c r="J82" s="194">
        <f>VLOOKUP($B82,'Оценка (Раздел 1)'!$A$6:$J$99,10,0)</f>
        <v>0</v>
      </c>
    </row>
    <row r="83" spans="1:10" ht="15.95" customHeight="1" x14ac:dyDescent="0.2">
      <c r="A83" s="123">
        <v>16</v>
      </c>
      <c r="B83" s="107" t="s">
        <v>16</v>
      </c>
      <c r="C83" s="199" t="s">
        <v>693</v>
      </c>
      <c r="D83" s="192">
        <f t="shared" si="2"/>
        <v>4</v>
      </c>
      <c r="E83" s="193">
        <f>VLOOKUP($B83,'Оценка (Раздел 1)'!$A$6:$J$99,5,0)</f>
        <v>2</v>
      </c>
      <c r="F83" s="194">
        <f>VLOOKUP($B83,'Оценка (Раздел 1)'!$A$6:$J$99,6,0)</f>
        <v>0</v>
      </c>
      <c r="G83" s="194">
        <f>VLOOKUP($B83,'Оценка (Раздел 1)'!$A$6:$J$99,7,0)</f>
        <v>2</v>
      </c>
      <c r="H83" s="194">
        <f>VLOOKUP($B83,'Оценка (Раздел 1)'!$A$6:$J$99,8,0)</f>
        <v>0</v>
      </c>
      <c r="I83" s="194">
        <f>VLOOKUP($B83,'Оценка (Раздел 1)'!$A$6:$J$99,9,0)</f>
        <v>0</v>
      </c>
      <c r="J83" s="194">
        <f>VLOOKUP($B83,'Оценка (Раздел 1)'!$A$6:$J$99,10,0)</f>
        <v>0</v>
      </c>
    </row>
    <row r="84" spans="1:10" ht="15.95" customHeight="1" x14ac:dyDescent="0.2">
      <c r="A84" s="123">
        <v>36</v>
      </c>
      <c r="B84" s="107" t="s">
        <v>39</v>
      </c>
      <c r="C84" s="199" t="s">
        <v>693</v>
      </c>
      <c r="D84" s="192">
        <f t="shared" si="2"/>
        <v>4</v>
      </c>
      <c r="E84" s="193">
        <f>VLOOKUP($B84,'Оценка (Раздел 1)'!$A$6:$J$99,5,0)</f>
        <v>2</v>
      </c>
      <c r="F84" s="194">
        <f>VLOOKUP($B84,'Оценка (Раздел 1)'!$A$6:$J$99,6,0)</f>
        <v>0</v>
      </c>
      <c r="G84" s="194">
        <f>VLOOKUP($B84,'Оценка (Раздел 1)'!$A$6:$J$99,7,0)</f>
        <v>2</v>
      </c>
      <c r="H84" s="194">
        <f>VLOOKUP($B84,'Оценка (Раздел 1)'!$A$6:$J$99,8,0)</f>
        <v>0</v>
      </c>
      <c r="I84" s="194">
        <f>VLOOKUP($B84,'Оценка (Раздел 1)'!$A$6:$J$99,9,0)</f>
        <v>0</v>
      </c>
      <c r="J84" s="194">
        <f>VLOOKUP($B84,'Оценка (Раздел 1)'!$A$6:$J$99,10,0)</f>
        <v>0</v>
      </c>
    </row>
    <row r="85" spans="1:10" ht="15.95" customHeight="1" x14ac:dyDescent="0.2">
      <c r="A85" s="123">
        <v>54</v>
      </c>
      <c r="B85" s="107" t="s">
        <v>57</v>
      </c>
      <c r="C85" s="199" t="s">
        <v>693</v>
      </c>
      <c r="D85" s="192">
        <f t="shared" si="2"/>
        <v>4</v>
      </c>
      <c r="E85" s="193">
        <f>VLOOKUP($B85,'Оценка (Раздел 1)'!$A$6:$J$99,5,0)</f>
        <v>2</v>
      </c>
      <c r="F85" s="194">
        <f>VLOOKUP($B85,'Оценка (Раздел 1)'!$A$6:$J$99,6,0)</f>
        <v>0</v>
      </c>
      <c r="G85" s="194">
        <f>VLOOKUP($B85,'Оценка (Раздел 1)'!$A$6:$J$99,7,0)</f>
        <v>0</v>
      </c>
      <c r="H85" s="194">
        <f>VLOOKUP($B85,'Оценка (Раздел 1)'!$A$6:$J$99,8,0)</f>
        <v>2</v>
      </c>
      <c r="I85" s="194">
        <f>VLOOKUP($B85,'Оценка (Раздел 1)'!$A$6:$J$99,9,0)</f>
        <v>0</v>
      </c>
      <c r="J85" s="194">
        <f>VLOOKUP($B85,'Оценка (Раздел 1)'!$A$6:$J$99,10,0)</f>
        <v>0</v>
      </c>
    </row>
    <row r="86" spans="1:10" ht="15.95" customHeight="1" x14ac:dyDescent="0.2">
      <c r="A86" s="127">
        <v>63</v>
      </c>
      <c r="B86" s="107" t="s">
        <v>68</v>
      </c>
      <c r="C86" s="199" t="s">
        <v>693</v>
      </c>
      <c r="D86" s="192">
        <f t="shared" si="2"/>
        <v>4</v>
      </c>
      <c r="E86" s="193">
        <f>VLOOKUP($B86,'Оценка (Раздел 1)'!$A$6:$J$99,5,0)</f>
        <v>2</v>
      </c>
      <c r="F86" s="194">
        <f>VLOOKUP($B86,'Оценка (Раздел 1)'!$A$6:$J$99,6,0)</f>
        <v>0</v>
      </c>
      <c r="G86" s="194">
        <f>VLOOKUP($B86,'Оценка (Раздел 1)'!$A$6:$J$99,7,0)</f>
        <v>2</v>
      </c>
      <c r="H86" s="194">
        <f>VLOOKUP($B86,'Оценка (Раздел 1)'!$A$6:$J$99,8,0)</f>
        <v>0</v>
      </c>
      <c r="I86" s="194">
        <f>VLOOKUP($B86,'Оценка (Раздел 1)'!$A$6:$J$99,9,0)</f>
        <v>0</v>
      </c>
      <c r="J86" s="194">
        <f>VLOOKUP($B86,'Оценка (Раздел 1)'!$A$6:$J$99,10,0)</f>
        <v>0</v>
      </c>
    </row>
    <row r="87" spans="1:10" ht="15.95" customHeight="1" x14ac:dyDescent="0.2">
      <c r="A87" s="123">
        <v>18</v>
      </c>
      <c r="B87" s="107" t="s">
        <v>18</v>
      </c>
      <c r="C87" s="199" t="s">
        <v>693</v>
      </c>
      <c r="D87" s="192">
        <f t="shared" si="2"/>
        <v>4</v>
      </c>
      <c r="E87" s="193">
        <f>VLOOKUP($B87,'Оценка (Раздел 1)'!$A$6:$J$99,5,0)</f>
        <v>2</v>
      </c>
      <c r="F87" s="194">
        <f>VLOOKUP($B87,'Оценка (Раздел 1)'!$A$6:$J$99,6,0)</f>
        <v>0</v>
      </c>
      <c r="G87" s="194">
        <f>VLOOKUP($B87,'Оценка (Раздел 1)'!$A$6:$J$99,7,0)</f>
        <v>0</v>
      </c>
      <c r="H87" s="194">
        <f>VLOOKUP($B87,'Оценка (Раздел 1)'!$A$6:$J$99,8,0)</f>
        <v>2</v>
      </c>
      <c r="I87" s="194">
        <f>VLOOKUP($B87,'Оценка (Раздел 1)'!$A$6:$J$99,9,0)</f>
        <v>0</v>
      </c>
      <c r="J87" s="194">
        <f>VLOOKUP($B87,'Оценка (Раздел 1)'!$A$6:$J$99,10,0)</f>
        <v>0</v>
      </c>
    </row>
    <row r="88" spans="1:10" ht="15.95" customHeight="1" x14ac:dyDescent="0.2">
      <c r="A88" s="123">
        <v>84</v>
      </c>
      <c r="B88" s="107" t="s">
        <v>163</v>
      </c>
      <c r="C88" s="199">
        <v>83</v>
      </c>
      <c r="D88" s="192">
        <f t="shared" si="2"/>
        <v>3.5</v>
      </c>
      <c r="E88" s="193">
        <f>VLOOKUP($B88,'Оценка (Раздел 1)'!$A$6:$J$99,5,0)</f>
        <v>0.5</v>
      </c>
      <c r="F88" s="194">
        <f>VLOOKUP($B88,'Оценка (Раздел 1)'!$A$6:$J$99,6,0)</f>
        <v>1</v>
      </c>
      <c r="G88" s="194">
        <f>VLOOKUP($B88,'Оценка (Раздел 1)'!$A$6:$J$99,7,0)</f>
        <v>2</v>
      </c>
      <c r="H88" s="194">
        <f>VLOOKUP($B88,'Оценка (Раздел 1)'!$A$6:$J$99,8,0)</f>
        <v>0</v>
      </c>
      <c r="I88" s="194">
        <f>VLOOKUP($B88,'Оценка (Раздел 1)'!$A$6:$J$99,9,0)</f>
        <v>0</v>
      </c>
      <c r="J88" s="194">
        <f>VLOOKUP($B88,'Оценка (Раздел 1)'!$A$6:$J$99,10,0)</f>
        <v>0</v>
      </c>
    </row>
    <row r="89" spans="1:10" x14ac:dyDescent="0.2">
      <c r="A89" s="123">
        <v>68</v>
      </c>
      <c r="B89" s="78" t="s">
        <v>73</v>
      </c>
      <c r="C89" s="199" t="s">
        <v>694</v>
      </c>
      <c r="D89" s="192">
        <f t="shared" si="2"/>
        <v>3</v>
      </c>
      <c r="E89" s="193">
        <f>VLOOKUP($B89,'Оценка (Раздел 1)'!$A$6:$J$99,5,0)</f>
        <v>1</v>
      </c>
      <c r="F89" s="194">
        <f>VLOOKUP($B89,'Оценка (Раздел 1)'!$A$6:$J$99,6,0)</f>
        <v>0</v>
      </c>
      <c r="G89" s="194">
        <f>VLOOKUP($B89,'Оценка (Раздел 1)'!$A$6:$J$99,7,0)</f>
        <v>2</v>
      </c>
      <c r="H89" s="194">
        <f>VLOOKUP($B89,'Оценка (Раздел 1)'!$A$6:$J$99,8,0)</f>
        <v>0</v>
      </c>
      <c r="I89" s="194">
        <f>VLOOKUP($B89,'Оценка (Раздел 1)'!$A$6:$J$99,9,0)</f>
        <v>0</v>
      </c>
      <c r="J89" s="194">
        <f>VLOOKUP($B89,'Оценка (Раздел 1)'!$A$6:$J$99,10,0)</f>
        <v>0</v>
      </c>
    </row>
    <row r="90" spans="1:10" x14ac:dyDescent="0.2">
      <c r="A90" s="127">
        <v>85</v>
      </c>
      <c r="B90" s="78" t="s">
        <v>164</v>
      </c>
      <c r="C90" s="199" t="s">
        <v>694</v>
      </c>
      <c r="D90" s="192">
        <f t="shared" si="2"/>
        <v>3</v>
      </c>
      <c r="E90" s="193">
        <f>VLOOKUP($B90,'Оценка (Раздел 1)'!$A$6:$J$99,5,0)</f>
        <v>0</v>
      </c>
      <c r="F90" s="194">
        <f>VLOOKUP($B90,'Оценка (Раздел 1)'!$A$6:$J$99,6,0)</f>
        <v>1</v>
      </c>
      <c r="G90" s="194">
        <f>VLOOKUP($B90,'Оценка (Раздел 1)'!$A$6:$J$99,7,0)</f>
        <v>2</v>
      </c>
      <c r="H90" s="194">
        <f>VLOOKUP($B90,'Оценка (Раздел 1)'!$A$6:$J$99,8,0)</f>
        <v>0</v>
      </c>
      <c r="I90" s="194">
        <f>VLOOKUP($B90,'Оценка (Раздел 1)'!$A$6:$J$99,9,0)</f>
        <v>0</v>
      </c>
      <c r="J90" s="194">
        <f>VLOOKUP($B90,'Оценка (Раздел 1)'!$A$6:$J$99,10,0)</f>
        <v>0</v>
      </c>
    </row>
  </sheetData>
  <sortState ref="A6:J90">
    <sortCondition ref="C6:C90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2" fitToHeight="3" orientation="landscape" r:id="rId1"/>
  <headerFooter>
    <oddFooter>&amp;A&amp;RСтраница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" sqref="B1:B1048576"/>
    </sheetView>
  </sheetViews>
  <sheetFormatPr defaultRowHeight="15" x14ac:dyDescent="0.25"/>
  <cols>
    <col min="1" max="1" width="19.7109375" customWidth="1"/>
    <col min="2" max="2" width="16.7109375" customWidth="1"/>
  </cols>
  <sheetData>
    <row r="1" spans="1:3" x14ac:dyDescent="0.25">
      <c r="A1" s="3" t="s">
        <v>96</v>
      </c>
      <c r="B1" s="2">
        <v>2015</v>
      </c>
    </row>
    <row r="3" spans="1:3" x14ac:dyDescent="0.25">
      <c r="A3" s="3" t="s">
        <v>153</v>
      </c>
      <c r="B3" s="3" t="s">
        <v>154</v>
      </c>
      <c r="C3" s="3"/>
    </row>
    <row r="4" spans="1:3" x14ac:dyDescent="0.25">
      <c r="A4" s="3"/>
      <c r="B4" s="3" t="s">
        <v>155</v>
      </c>
      <c r="C4" s="3">
        <v>0.5</v>
      </c>
    </row>
    <row r="5" spans="1:3" x14ac:dyDescent="0.25">
      <c r="A5" s="3"/>
      <c r="B5" s="3"/>
    </row>
    <row r="6" spans="1:3" x14ac:dyDescent="0.25">
      <c r="A6" s="3"/>
      <c r="B6" s="3"/>
    </row>
    <row r="7" spans="1:3" x14ac:dyDescent="0.25">
      <c r="A7" s="3"/>
      <c r="B7" s="3"/>
    </row>
    <row r="8" spans="1:3" x14ac:dyDescent="0.25">
      <c r="A8" s="3"/>
      <c r="B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view="pageBreakPreview" zoomScaleNormal="100" zoomScaleSheetLayoutView="100" zoomScalePageLayoutView="70" workbookViewId="0">
      <pane xSplit="4" ySplit="6" topLeftCell="E88" activePane="bottomRight" state="frozen"/>
      <selection pane="topRight" activeCell="E1" sqref="E1"/>
      <selection pane="bottomLeft" activeCell="A7" sqref="A7"/>
      <selection pane="bottomRight" activeCell="C111" sqref="C111"/>
    </sheetView>
  </sheetViews>
  <sheetFormatPr defaultColWidth="9.140625" defaultRowHeight="12.75" x14ac:dyDescent="0.2"/>
  <cols>
    <col min="1" max="1" width="27.7109375" style="98" customWidth="1"/>
    <col min="2" max="4" width="12.7109375" style="98" customWidth="1"/>
    <col min="5" max="5" width="25.5703125" style="98" customWidth="1"/>
    <col min="6" max="6" width="22.5703125" style="98" customWidth="1"/>
    <col min="7" max="7" width="25.140625" style="98" customWidth="1"/>
    <col min="8" max="8" width="24.7109375" style="98" customWidth="1"/>
    <col min="9" max="9" width="24.28515625" style="98" customWidth="1"/>
    <col min="10" max="10" width="25.140625" style="98" customWidth="1"/>
    <col min="11" max="11" width="19.42578125" style="98" customWidth="1"/>
    <col min="12" max="16384" width="9.140625" style="98"/>
  </cols>
  <sheetData>
    <row r="1" spans="1:10" ht="16.5" customHeight="1" x14ac:dyDescent="0.2">
      <c r="A1" s="200" t="s">
        <v>113</v>
      </c>
      <c r="B1" s="200"/>
      <c r="C1" s="200"/>
      <c r="D1" s="200"/>
      <c r="E1" s="200"/>
      <c r="F1" s="201"/>
      <c r="G1" s="201"/>
      <c r="H1" s="201"/>
      <c r="I1" s="201"/>
      <c r="J1" s="201"/>
    </row>
    <row r="2" spans="1:10" ht="12.75" customHeight="1" x14ac:dyDescent="0.2">
      <c r="A2" s="12" t="s">
        <v>96</v>
      </c>
      <c r="B2" s="115">
        <v>2015</v>
      </c>
      <c r="C2" s="115"/>
      <c r="D2" s="116"/>
      <c r="E2" s="116"/>
      <c r="F2" s="81"/>
      <c r="G2" s="81"/>
      <c r="H2" s="81"/>
      <c r="I2" s="81"/>
      <c r="J2" s="81"/>
    </row>
    <row r="3" spans="1:10" ht="15" customHeight="1" x14ac:dyDescent="0.2">
      <c r="A3" s="6" t="s">
        <v>95</v>
      </c>
      <c r="B3" s="8" t="s">
        <v>505</v>
      </c>
      <c r="C3" s="116"/>
      <c r="D3" s="116"/>
      <c r="E3" s="116"/>
      <c r="F3" s="81"/>
      <c r="G3" s="81"/>
      <c r="H3" s="81"/>
      <c r="I3" s="81"/>
      <c r="J3" s="81"/>
    </row>
    <row r="4" spans="1:10" ht="105.75" customHeight="1" x14ac:dyDescent="0.2">
      <c r="A4" s="96" t="s">
        <v>90</v>
      </c>
      <c r="B4" s="123" t="s">
        <v>106</v>
      </c>
      <c r="C4" s="123" t="s">
        <v>107</v>
      </c>
      <c r="D4" s="123" t="s">
        <v>109</v>
      </c>
      <c r="E4" s="96" t="str">
        <f>'Показатель 1.1'!A1</f>
        <v xml:space="preserve">1.1. Публикация закона о бюджете субъекта РФ на 2015 год и плановый период 2016 и 2017 годов в открытом доступе на портале (сайте) субъекта РФ, предназначенном для публикации бюджетных данных. </v>
      </c>
      <c r="F4" s="96" t="str">
        <f>'Показатель 1.2'!A1</f>
        <v>1.2. Наличие в составе закона о бюджете субъекта Российской Федерации приложения о прогнозируемых объемах поступлений по основным видам доходов</v>
      </c>
      <c r="G4" s="96" t="str">
        <f>'Показатель 1.3 '!A1</f>
        <v>1.3. Наличие в составе закона о бюджете субъекта Российской Федерации приложения о распределении бюджетных ассигнований по разделам и подразделам классификации расходов бюджетов</v>
      </c>
      <c r="H4" s="96" t="str">
        <f>'Показатель 1.4'!A1</f>
        <v>1.4. Наличие в составе закона о бюджете приложения о распределении бюджетных ассигнований по носударственным программам и непрограммным направлениям деятельности</v>
      </c>
      <c r="I4" s="96" t="str">
        <f>'Показатель 1.5'!A1</f>
        <v>1.5. Доля бюджетных инвестиций, распределенных по объектам, в общем объеме бюджетных инвестиций</v>
      </c>
      <c r="J4" s="96" t="str">
        <f>'Показатель 1.6'!A1</f>
        <v>1.6. Доля субсидий местным бюджетам на очередной финансовый год, распределенных по муниципальным образованиям, в общем объеме субсидий местным бюджетам</v>
      </c>
    </row>
    <row r="5" spans="1:10" ht="15.95" customHeight="1" x14ac:dyDescent="0.2">
      <c r="A5" s="77" t="s">
        <v>97</v>
      </c>
      <c r="B5" s="124" t="s">
        <v>108</v>
      </c>
      <c r="C5" s="124" t="s">
        <v>108</v>
      </c>
      <c r="D5" s="124" t="s">
        <v>102</v>
      </c>
      <c r="E5" s="97" t="s">
        <v>102</v>
      </c>
      <c r="F5" s="117" t="s">
        <v>102</v>
      </c>
      <c r="G5" s="117" t="s">
        <v>102</v>
      </c>
      <c r="H5" s="117" t="s">
        <v>102</v>
      </c>
      <c r="I5" s="117" t="s">
        <v>102</v>
      </c>
      <c r="J5" s="117" t="s">
        <v>102</v>
      </c>
    </row>
    <row r="6" spans="1:10" ht="15.95" customHeight="1" x14ac:dyDescent="0.2">
      <c r="A6" s="65" t="s">
        <v>0</v>
      </c>
      <c r="B6" s="125"/>
      <c r="C6" s="125"/>
      <c r="D6" s="125"/>
      <c r="E6" s="125"/>
      <c r="F6" s="126"/>
      <c r="G6" s="126"/>
      <c r="H6" s="126"/>
      <c r="I6" s="126"/>
      <c r="J6" s="126"/>
    </row>
    <row r="7" spans="1:10" ht="15.95" customHeight="1" x14ac:dyDescent="0.2">
      <c r="A7" s="107" t="s">
        <v>1</v>
      </c>
      <c r="B7" s="123" t="str">
        <f>VLOOKUP(A7,'Рейтинг (Раздел 1)'!$B$6:$C$90,2,0)</f>
        <v>10-19</v>
      </c>
      <c r="C7" s="199">
        <v>1</v>
      </c>
      <c r="D7" s="192">
        <f t="shared" ref="D7:D24" si="0">SUM(E7:J7)</f>
        <v>11</v>
      </c>
      <c r="E7" s="193">
        <f>'Показатель 1.1'!I10</f>
        <v>4</v>
      </c>
      <c r="F7" s="194">
        <f>'Показатель 1.2'!D10</f>
        <v>0</v>
      </c>
      <c r="G7" s="194">
        <f>'Показатель 1.3 '!D10</f>
        <v>2</v>
      </c>
      <c r="H7" s="194">
        <f>'Показатель 1.4'!D10</f>
        <v>2</v>
      </c>
      <c r="I7" s="194">
        <f>'Показатель 1.5'!G10</f>
        <v>0</v>
      </c>
      <c r="J7" s="194">
        <f>'Показатель 1.6'!F10</f>
        <v>3</v>
      </c>
    </row>
    <row r="8" spans="1:10" ht="15.95" customHeight="1" x14ac:dyDescent="0.2">
      <c r="A8" s="107" t="s">
        <v>2</v>
      </c>
      <c r="B8" s="123" t="str">
        <f>VLOOKUP(A8,'Рейтинг (Раздел 1)'!$B$6:$C$90,2,0)</f>
        <v>59-69</v>
      </c>
      <c r="C8" s="199" t="s">
        <v>695</v>
      </c>
      <c r="D8" s="192">
        <f t="shared" si="0"/>
        <v>6</v>
      </c>
      <c r="E8" s="193">
        <f>'Показатель 1.1'!I11</f>
        <v>4</v>
      </c>
      <c r="F8" s="194">
        <f>'Показатель 1.2'!D11</f>
        <v>0</v>
      </c>
      <c r="G8" s="194">
        <f>'Показатель 1.3 '!D11</f>
        <v>0</v>
      </c>
      <c r="H8" s="194">
        <f>'Показатель 1.4'!D11</f>
        <v>2</v>
      </c>
      <c r="I8" s="194">
        <f>'Показатель 1.5'!G11</f>
        <v>0</v>
      </c>
      <c r="J8" s="194">
        <f>'Показатель 1.6'!F11</f>
        <v>0</v>
      </c>
    </row>
    <row r="9" spans="1:10" ht="15.95" customHeight="1" x14ac:dyDescent="0.2">
      <c r="A9" s="107" t="s">
        <v>3</v>
      </c>
      <c r="B9" s="123" t="str">
        <f>VLOOKUP(A9,'Рейтинг (Раздел 1)'!$B$6:$C$90,2,0)</f>
        <v>20-28</v>
      </c>
      <c r="C9" s="199">
        <v>4</v>
      </c>
      <c r="D9" s="192">
        <f t="shared" si="0"/>
        <v>10</v>
      </c>
      <c r="E9" s="193">
        <f>'Показатель 1.1'!I12</f>
        <v>4</v>
      </c>
      <c r="F9" s="194">
        <f>'Показатель 1.2'!D12</f>
        <v>1</v>
      </c>
      <c r="G9" s="194">
        <f>'Показатель 1.3 '!D12</f>
        <v>0</v>
      </c>
      <c r="H9" s="194">
        <f>'Показатель 1.4'!D12</f>
        <v>2</v>
      </c>
      <c r="I9" s="194">
        <f>'Показатель 1.5'!G12</f>
        <v>3</v>
      </c>
      <c r="J9" s="194">
        <f>'Показатель 1.6'!F12</f>
        <v>0</v>
      </c>
    </row>
    <row r="10" spans="1:10" ht="15.95" customHeight="1" x14ac:dyDescent="0.2">
      <c r="A10" s="107" t="s">
        <v>4</v>
      </c>
      <c r="B10" s="123" t="str">
        <f>VLOOKUP(A10,'Рейтинг (Раздел 1)'!$B$6:$C$90,2,0)</f>
        <v>75-82</v>
      </c>
      <c r="C10" s="199" t="s">
        <v>696</v>
      </c>
      <c r="D10" s="192">
        <f t="shared" si="0"/>
        <v>4</v>
      </c>
      <c r="E10" s="193">
        <f>'Показатель 1.1'!I13</f>
        <v>0</v>
      </c>
      <c r="F10" s="194">
        <f>'Показатель 1.2'!D13</f>
        <v>0</v>
      </c>
      <c r="G10" s="194">
        <f>'Показатель 1.3 '!D13</f>
        <v>2</v>
      </c>
      <c r="H10" s="194">
        <f>'Показатель 1.4'!D13</f>
        <v>2</v>
      </c>
      <c r="I10" s="194">
        <f>'Показатель 1.5'!G13</f>
        <v>0</v>
      </c>
      <c r="J10" s="194">
        <f>'Показатель 1.6'!F13</f>
        <v>0</v>
      </c>
    </row>
    <row r="11" spans="1:10" ht="15.95" customHeight="1" x14ac:dyDescent="0.2">
      <c r="A11" s="107" t="s">
        <v>5</v>
      </c>
      <c r="B11" s="123" t="str">
        <f>VLOOKUP(A11,'Рейтинг (Раздел 1)'!$B$6:$C$90,2,0)</f>
        <v>10-19</v>
      </c>
      <c r="C11" s="199">
        <v>1</v>
      </c>
      <c r="D11" s="192">
        <f t="shared" si="0"/>
        <v>11</v>
      </c>
      <c r="E11" s="193">
        <f>'Показатель 1.1'!I14</f>
        <v>4</v>
      </c>
      <c r="F11" s="194">
        <f>'Показатель 1.2'!D14</f>
        <v>2</v>
      </c>
      <c r="G11" s="194">
        <f>'Показатель 1.3 '!D14</f>
        <v>0</v>
      </c>
      <c r="H11" s="194">
        <f>'Показатель 1.4'!D14</f>
        <v>2</v>
      </c>
      <c r="I11" s="194">
        <f>'Показатель 1.5'!G14</f>
        <v>3</v>
      </c>
      <c r="J11" s="194">
        <f>'Показатель 1.6'!F14</f>
        <v>0</v>
      </c>
    </row>
    <row r="12" spans="1:10" ht="15.95" customHeight="1" x14ac:dyDescent="0.2">
      <c r="A12" s="107" t="s">
        <v>6</v>
      </c>
      <c r="B12" s="123" t="str">
        <f>VLOOKUP(A12,'Рейтинг (Раздел 1)'!$B$6:$C$90,2,0)</f>
        <v>30-38</v>
      </c>
      <c r="C12" s="199" t="s">
        <v>697</v>
      </c>
      <c r="D12" s="192">
        <f t="shared" si="0"/>
        <v>9</v>
      </c>
      <c r="E12" s="193">
        <f>'Показатель 1.1'!I15</f>
        <v>2</v>
      </c>
      <c r="F12" s="194">
        <f>'Показатель 1.2'!D15</f>
        <v>0</v>
      </c>
      <c r="G12" s="194">
        <f>'Показатель 1.3 '!D15</f>
        <v>2</v>
      </c>
      <c r="H12" s="194">
        <f>'Показатель 1.4'!D15</f>
        <v>2</v>
      </c>
      <c r="I12" s="194">
        <f>'Показатель 1.5'!G15</f>
        <v>3</v>
      </c>
      <c r="J12" s="194">
        <f>'Показатель 1.6'!F15</f>
        <v>0</v>
      </c>
    </row>
    <row r="13" spans="1:10" ht="15.95" customHeight="1" x14ac:dyDescent="0.2">
      <c r="A13" s="107" t="s">
        <v>7</v>
      </c>
      <c r="B13" s="123" t="str">
        <f>VLOOKUP(A13,'Рейтинг (Раздел 1)'!$B$6:$C$90,2,0)</f>
        <v>39-50</v>
      </c>
      <c r="C13" s="199" t="s">
        <v>698</v>
      </c>
      <c r="D13" s="192">
        <f t="shared" si="0"/>
        <v>8</v>
      </c>
      <c r="E13" s="193">
        <f>'Показатель 1.1'!I16</f>
        <v>4</v>
      </c>
      <c r="F13" s="194">
        <f>'Показатель 1.2'!D16</f>
        <v>2</v>
      </c>
      <c r="G13" s="194">
        <f>'Показатель 1.3 '!D16</f>
        <v>2</v>
      </c>
      <c r="H13" s="194">
        <f>'Показатель 1.4'!D16</f>
        <v>0</v>
      </c>
      <c r="I13" s="194">
        <f>'Показатель 1.5'!G16</f>
        <v>0</v>
      </c>
      <c r="J13" s="194">
        <f>'Показатель 1.6'!F16</f>
        <v>0</v>
      </c>
    </row>
    <row r="14" spans="1:10" ht="15.95" customHeight="1" x14ac:dyDescent="0.2">
      <c r="A14" s="107" t="s">
        <v>8</v>
      </c>
      <c r="B14" s="123" t="str">
        <f>VLOOKUP(A14,'Рейтинг (Раздел 1)'!$B$6:$C$90,2,0)</f>
        <v>39-50</v>
      </c>
      <c r="C14" s="199" t="s">
        <v>698</v>
      </c>
      <c r="D14" s="192">
        <f t="shared" si="0"/>
        <v>8</v>
      </c>
      <c r="E14" s="193">
        <f>'Показатель 1.1'!I17</f>
        <v>4</v>
      </c>
      <c r="F14" s="194">
        <f>'Показатель 1.2'!D17</f>
        <v>0</v>
      </c>
      <c r="G14" s="194">
        <f>'Показатель 1.3 '!D17</f>
        <v>2</v>
      </c>
      <c r="H14" s="194">
        <f>'Показатель 1.4'!D17</f>
        <v>2</v>
      </c>
      <c r="I14" s="194">
        <f>'Показатель 1.5'!G17</f>
        <v>0</v>
      </c>
      <c r="J14" s="194">
        <f>'Показатель 1.6'!F17</f>
        <v>0</v>
      </c>
    </row>
    <row r="15" spans="1:10" ht="15.95" customHeight="1" x14ac:dyDescent="0.2">
      <c r="A15" s="107" t="s">
        <v>9</v>
      </c>
      <c r="B15" s="123" t="str">
        <f>VLOOKUP(A15,'Рейтинг (Раздел 1)'!$B$6:$C$90,2,0)</f>
        <v>52-58</v>
      </c>
      <c r="C15" s="199">
        <v>9</v>
      </c>
      <c r="D15" s="192">
        <f t="shared" si="0"/>
        <v>7</v>
      </c>
      <c r="E15" s="193">
        <f>'Показатель 1.1'!I18</f>
        <v>2</v>
      </c>
      <c r="F15" s="194">
        <f>'Показатель 1.2'!D18</f>
        <v>0</v>
      </c>
      <c r="G15" s="194">
        <f>'Показатель 1.3 '!D18</f>
        <v>2</v>
      </c>
      <c r="H15" s="194">
        <f>'Показатель 1.4'!D18</f>
        <v>2</v>
      </c>
      <c r="I15" s="194">
        <f>'Показатель 1.5'!G18</f>
        <v>1</v>
      </c>
      <c r="J15" s="194">
        <f>'Показатель 1.6'!F18</f>
        <v>0</v>
      </c>
    </row>
    <row r="16" spans="1:10" ht="15.95" customHeight="1" x14ac:dyDescent="0.2">
      <c r="A16" s="107" t="s">
        <v>10</v>
      </c>
      <c r="B16" s="123" t="str">
        <f>VLOOKUP(A16,'Рейтинг (Раздел 1)'!$B$6:$C$90,2,0)</f>
        <v>30-38</v>
      </c>
      <c r="C16" s="199" t="s">
        <v>697</v>
      </c>
      <c r="D16" s="192">
        <f t="shared" si="0"/>
        <v>9</v>
      </c>
      <c r="E16" s="193">
        <f>'Показатель 1.1'!I19</f>
        <v>4</v>
      </c>
      <c r="F16" s="194">
        <f>'Показатель 1.2'!D19</f>
        <v>1</v>
      </c>
      <c r="G16" s="194">
        <f>'Показатель 1.3 '!D19</f>
        <v>2</v>
      </c>
      <c r="H16" s="194">
        <f>'Показатель 1.4'!D19</f>
        <v>2</v>
      </c>
      <c r="I16" s="194">
        <f>'Показатель 1.5'!G19</f>
        <v>0</v>
      </c>
      <c r="J16" s="194">
        <f>'Показатель 1.6'!F19</f>
        <v>0</v>
      </c>
    </row>
    <row r="17" spans="1:10" ht="15.95" customHeight="1" x14ac:dyDescent="0.2">
      <c r="A17" s="107" t="s">
        <v>11</v>
      </c>
      <c r="B17" s="123" t="str">
        <f>VLOOKUP(A17,'Рейтинг (Раздел 1)'!$B$6:$C$90,2,0)</f>
        <v>59-69</v>
      </c>
      <c r="C17" s="199" t="s">
        <v>695</v>
      </c>
      <c r="D17" s="192">
        <f t="shared" si="0"/>
        <v>6</v>
      </c>
      <c r="E17" s="193">
        <f>'Показатель 1.1'!I20</f>
        <v>1</v>
      </c>
      <c r="F17" s="194">
        <f>'Показатель 1.2'!D20</f>
        <v>0</v>
      </c>
      <c r="G17" s="194">
        <f>'Показатель 1.3 '!D20</f>
        <v>2</v>
      </c>
      <c r="H17" s="194">
        <f>'Показатель 1.4'!D20</f>
        <v>2</v>
      </c>
      <c r="I17" s="194">
        <f>'Показатель 1.5'!G20</f>
        <v>1</v>
      </c>
      <c r="J17" s="194">
        <f>'Показатель 1.6'!F20</f>
        <v>0</v>
      </c>
    </row>
    <row r="18" spans="1:10" ht="15.95" customHeight="1" x14ac:dyDescent="0.2">
      <c r="A18" s="107" t="s">
        <v>12</v>
      </c>
      <c r="B18" s="123" t="str">
        <f>VLOOKUP(A18,'Рейтинг (Раздел 1)'!$B$6:$C$90,2,0)</f>
        <v>59-69</v>
      </c>
      <c r="C18" s="199" t="s">
        <v>695</v>
      </c>
      <c r="D18" s="192">
        <f t="shared" si="0"/>
        <v>6</v>
      </c>
      <c r="E18" s="193">
        <f>'Показатель 1.1'!I21</f>
        <v>2</v>
      </c>
      <c r="F18" s="194">
        <f>'Показатель 1.2'!D21</f>
        <v>2</v>
      </c>
      <c r="G18" s="194">
        <f>'Показатель 1.3 '!D21</f>
        <v>2</v>
      </c>
      <c r="H18" s="194">
        <f>'Показатель 1.4'!D21</f>
        <v>0</v>
      </c>
      <c r="I18" s="194">
        <f>'Показатель 1.5'!G21</f>
        <v>0</v>
      </c>
      <c r="J18" s="194">
        <f>'Показатель 1.6'!F21</f>
        <v>0</v>
      </c>
    </row>
    <row r="19" spans="1:10" ht="15.95" customHeight="1" x14ac:dyDescent="0.2">
      <c r="A19" s="107" t="s">
        <v>13</v>
      </c>
      <c r="B19" s="123" t="str">
        <f>VLOOKUP(A19,'Рейтинг (Раздел 1)'!$B$6:$C$90,2,0)</f>
        <v>52-58</v>
      </c>
      <c r="C19" s="199">
        <v>9</v>
      </c>
      <c r="D19" s="192">
        <f t="shared" si="0"/>
        <v>7</v>
      </c>
      <c r="E19" s="193">
        <f>'Показатель 1.1'!I22</f>
        <v>1</v>
      </c>
      <c r="F19" s="194">
        <f>'Показатель 1.2'!D22</f>
        <v>2</v>
      </c>
      <c r="G19" s="194">
        <f>'Показатель 1.3 '!D22</f>
        <v>2</v>
      </c>
      <c r="H19" s="194">
        <f>'Показатель 1.4'!D22</f>
        <v>2</v>
      </c>
      <c r="I19" s="194">
        <f>'Показатель 1.5'!G22</f>
        <v>0</v>
      </c>
      <c r="J19" s="194">
        <f>'Показатель 1.6'!F22</f>
        <v>0</v>
      </c>
    </row>
    <row r="20" spans="1:10" ht="15.95" customHeight="1" x14ac:dyDescent="0.2">
      <c r="A20" s="107" t="s">
        <v>14</v>
      </c>
      <c r="B20" s="123" t="str">
        <f>VLOOKUP(A20,'Рейтинг (Раздел 1)'!$B$6:$C$90,2,0)</f>
        <v>75-82</v>
      </c>
      <c r="C20" s="199" t="s">
        <v>696</v>
      </c>
      <c r="D20" s="192">
        <f t="shared" si="0"/>
        <v>4</v>
      </c>
      <c r="E20" s="193">
        <f>'Показатель 1.1'!I23</f>
        <v>2</v>
      </c>
      <c r="F20" s="194">
        <f>'Показатель 1.2'!D23</f>
        <v>0</v>
      </c>
      <c r="G20" s="194">
        <f>'Показатель 1.3 '!D23</f>
        <v>2</v>
      </c>
      <c r="H20" s="194">
        <f>'Показатель 1.4'!D23</f>
        <v>0</v>
      </c>
      <c r="I20" s="194">
        <f>'Показатель 1.5'!G23</f>
        <v>0</v>
      </c>
      <c r="J20" s="194">
        <f>'Показатель 1.6'!F23</f>
        <v>0</v>
      </c>
    </row>
    <row r="21" spans="1:10" ht="15.95" customHeight="1" x14ac:dyDescent="0.2">
      <c r="A21" s="107" t="s">
        <v>15</v>
      </c>
      <c r="B21" s="123" t="str">
        <f>VLOOKUP(A21,'Рейтинг (Раздел 1)'!$B$6:$C$90,2,0)</f>
        <v>10-19</v>
      </c>
      <c r="C21" s="199">
        <v>1</v>
      </c>
      <c r="D21" s="192">
        <f t="shared" si="0"/>
        <v>11</v>
      </c>
      <c r="E21" s="193">
        <f>'Показатель 1.1'!I24</f>
        <v>2</v>
      </c>
      <c r="F21" s="194">
        <f>'Показатель 1.2'!D24</f>
        <v>2</v>
      </c>
      <c r="G21" s="194">
        <f>'Показатель 1.3 '!D24</f>
        <v>2</v>
      </c>
      <c r="H21" s="194">
        <f>'Показатель 1.4'!D24</f>
        <v>2</v>
      </c>
      <c r="I21" s="194">
        <f>'Показатель 1.5'!G24</f>
        <v>3</v>
      </c>
      <c r="J21" s="194">
        <f>'Показатель 1.6'!F24</f>
        <v>0</v>
      </c>
    </row>
    <row r="22" spans="1:10" ht="15.95" customHeight="1" x14ac:dyDescent="0.2">
      <c r="A22" s="107" t="s">
        <v>16</v>
      </c>
      <c r="B22" s="123" t="str">
        <f>VLOOKUP(A22,'Рейтинг (Раздел 1)'!$B$6:$C$90,2,0)</f>
        <v>75-82</v>
      </c>
      <c r="C22" s="199" t="s">
        <v>696</v>
      </c>
      <c r="D22" s="192">
        <f t="shared" si="0"/>
        <v>4</v>
      </c>
      <c r="E22" s="193">
        <f>'Показатель 1.1'!I25</f>
        <v>2</v>
      </c>
      <c r="F22" s="194">
        <f>'Показатель 1.2'!D25</f>
        <v>0</v>
      </c>
      <c r="G22" s="194">
        <f>'Показатель 1.3 '!D25</f>
        <v>2</v>
      </c>
      <c r="H22" s="194">
        <f>'Показатель 1.4'!D25</f>
        <v>0</v>
      </c>
      <c r="I22" s="194">
        <f>'Показатель 1.5'!G25</f>
        <v>0</v>
      </c>
      <c r="J22" s="194">
        <f>'Показатель 1.6'!F25</f>
        <v>0</v>
      </c>
    </row>
    <row r="23" spans="1:10" ht="15.95" customHeight="1" x14ac:dyDescent="0.2">
      <c r="A23" s="107" t="s">
        <v>17</v>
      </c>
      <c r="B23" s="123" t="str">
        <f>VLOOKUP(A23,'Рейтинг (Раздел 1)'!$B$6:$C$90,2,0)</f>
        <v>59-69</v>
      </c>
      <c r="C23" s="199" t="s">
        <v>695</v>
      </c>
      <c r="D23" s="192">
        <f t="shared" si="0"/>
        <v>6</v>
      </c>
      <c r="E23" s="193">
        <f>'Показатель 1.1'!I26</f>
        <v>2</v>
      </c>
      <c r="F23" s="194">
        <f>'Показатель 1.2'!D26</f>
        <v>2</v>
      </c>
      <c r="G23" s="194">
        <f>'Показатель 1.3 '!D26</f>
        <v>0</v>
      </c>
      <c r="H23" s="194">
        <f>'Показатель 1.4'!D26</f>
        <v>2</v>
      </c>
      <c r="I23" s="194">
        <f>'Показатель 1.5'!G26</f>
        <v>0</v>
      </c>
      <c r="J23" s="194">
        <f>'Показатель 1.6'!F26</f>
        <v>0</v>
      </c>
    </row>
    <row r="24" spans="1:10" ht="15.95" customHeight="1" x14ac:dyDescent="0.2">
      <c r="A24" s="107" t="s">
        <v>18</v>
      </c>
      <c r="B24" s="123" t="str">
        <f>VLOOKUP(A24,'Рейтинг (Раздел 1)'!$B$6:$C$90,2,0)</f>
        <v>75-82</v>
      </c>
      <c r="C24" s="199" t="s">
        <v>696</v>
      </c>
      <c r="D24" s="192">
        <f t="shared" si="0"/>
        <v>4</v>
      </c>
      <c r="E24" s="193">
        <f>'Показатель 1.1'!I27</f>
        <v>2</v>
      </c>
      <c r="F24" s="194">
        <f>'Показатель 1.2'!D27</f>
        <v>0</v>
      </c>
      <c r="G24" s="194">
        <f>'Показатель 1.3 '!D27</f>
        <v>0</v>
      </c>
      <c r="H24" s="194">
        <f>'Показатель 1.4'!D27</f>
        <v>2</v>
      </c>
      <c r="I24" s="194">
        <f>'Показатель 1.5'!G27</f>
        <v>0</v>
      </c>
      <c r="J24" s="194">
        <f>'Показатель 1.6'!F27</f>
        <v>0</v>
      </c>
    </row>
    <row r="25" spans="1:10" ht="15.95" customHeight="1" x14ac:dyDescent="0.2">
      <c r="A25" s="65" t="s">
        <v>19</v>
      </c>
      <c r="B25" s="125"/>
      <c r="C25" s="237"/>
      <c r="D25" s="197"/>
      <c r="E25" s="197"/>
      <c r="F25" s="198"/>
      <c r="G25" s="198"/>
      <c r="H25" s="198"/>
      <c r="I25" s="198"/>
      <c r="J25" s="198"/>
    </row>
    <row r="26" spans="1:10" ht="15.95" customHeight="1" x14ac:dyDescent="0.2">
      <c r="A26" s="107" t="s">
        <v>20</v>
      </c>
      <c r="B26" s="123" t="str">
        <f>VLOOKUP(A26,'Рейтинг (Раздел 1)'!$B$6:$C$90,2,0)</f>
        <v>10-19</v>
      </c>
      <c r="C26" s="199" t="s">
        <v>699</v>
      </c>
      <c r="D26" s="192">
        <f t="shared" ref="D26:D36" si="1">SUM(E26:J26)</f>
        <v>11</v>
      </c>
      <c r="E26" s="193">
        <f>'Показатель 1.1'!I29</f>
        <v>4</v>
      </c>
      <c r="F26" s="194">
        <f>'Показатель 1.2'!D29</f>
        <v>0</v>
      </c>
      <c r="G26" s="194">
        <f>'Показатель 1.3 '!D29</f>
        <v>2</v>
      </c>
      <c r="H26" s="194">
        <f>'Показатель 1.4'!D29</f>
        <v>2</v>
      </c>
      <c r="I26" s="194">
        <f>'Показатель 1.5'!G29</f>
        <v>3</v>
      </c>
      <c r="J26" s="194">
        <f>'Показатель 1.6'!F29</f>
        <v>0</v>
      </c>
    </row>
    <row r="27" spans="1:10" ht="15.95" customHeight="1" x14ac:dyDescent="0.2">
      <c r="A27" s="107" t="s">
        <v>21</v>
      </c>
      <c r="B27" s="123" t="str">
        <f>VLOOKUP(A27,'Рейтинг (Раздел 1)'!$B$6:$C$90,2,0)</f>
        <v>59-69</v>
      </c>
      <c r="C27" s="199">
        <v>11</v>
      </c>
      <c r="D27" s="192">
        <f t="shared" si="1"/>
        <v>6</v>
      </c>
      <c r="E27" s="193">
        <f>'Показатель 1.1'!I30</f>
        <v>4</v>
      </c>
      <c r="F27" s="194">
        <f>'Показатель 1.2'!D30</f>
        <v>0</v>
      </c>
      <c r="G27" s="194">
        <f>'Показатель 1.3 '!D30</f>
        <v>0</v>
      </c>
      <c r="H27" s="194">
        <f>'Показатель 1.4'!D30</f>
        <v>2</v>
      </c>
      <c r="I27" s="194">
        <f>'Показатель 1.5'!G30</f>
        <v>0</v>
      </c>
      <c r="J27" s="194">
        <f>'Показатель 1.6'!F30</f>
        <v>0</v>
      </c>
    </row>
    <row r="28" spans="1:10" ht="15.95" customHeight="1" x14ac:dyDescent="0.2">
      <c r="A28" s="107" t="s">
        <v>22</v>
      </c>
      <c r="B28" s="123" t="str">
        <f>VLOOKUP(A28,'Рейтинг (Раздел 1)'!$B$6:$C$90,2,0)</f>
        <v>20-28</v>
      </c>
      <c r="C28" s="199" t="s">
        <v>700</v>
      </c>
      <c r="D28" s="192">
        <f t="shared" si="1"/>
        <v>10</v>
      </c>
      <c r="E28" s="193">
        <f>'Показатель 1.1'!I31</f>
        <v>4</v>
      </c>
      <c r="F28" s="194">
        <f>'Показатель 1.2'!D31</f>
        <v>2</v>
      </c>
      <c r="G28" s="194">
        <f>'Показатель 1.3 '!D31</f>
        <v>2</v>
      </c>
      <c r="H28" s="194">
        <f>'Показатель 1.4'!D31</f>
        <v>2</v>
      </c>
      <c r="I28" s="194">
        <f>'Показатель 1.5'!G31</f>
        <v>0</v>
      </c>
      <c r="J28" s="194">
        <f>'Показатель 1.6'!F31</f>
        <v>0</v>
      </c>
    </row>
    <row r="29" spans="1:10" ht="15.95" customHeight="1" x14ac:dyDescent="0.2">
      <c r="A29" s="107" t="s">
        <v>23</v>
      </c>
      <c r="B29" s="123" t="str">
        <f>VLOOKUP(A29,'Рейтинг (Раздел 1)'!$B$6:$C$90,2,0)</f>
        <v>30-38</v>
      </c>
      <c r="C29" s="199">
        <v>9</v>
      </c>
      <c r="D29" s="192">
        <f t="shared" si="1"/>
        <v>9</v>
      </c>
      <c r="E29" s="193">
        <f>'Показатель 1.1'!I32</f>
        <v>4</v>
      </c>
      <c r="F29" s="194">
        <f>'Показатель 1.2'!D32</f>
        <v>0</v>
      </c>
      <c r="G29" s="194">
        <f>'Показатель 1.3 '!D32</f>
        <v>2</v>
      </c>
      <c r="H29" s="194">
        <f>'Показатель 1.4'!D32</f>
        <v>0</v>
      </c>
      <c r="I29" s="194">
        <f>'Показатель 1.5'!G32</f>
        <v>3</v>
      </c>
      <c r="J29" s="194">
        <f>'Показатель 1.6'!F32</f>
        <v>0</v>
      </c>
    </row>
    <row r="30" spans="1:10" ht="15.95" customHeight="1" x14ac:dyDescent="0.2">
      <c r="A30" s="107" t="s">
        <v>24</v>
      </c>
      <c r="B30" s="123" t="str">
        <f>VLOOKUP(A30,'Рейтинг (Раздел 1)'!$B$6:$C$90,2,0)</f>
        <v>20-28</v>
      </c>
      <c r="C30" s="199" t="s">
        <v>700</v>
      </c>
      <c r="D30" s="192">
        <f t="shared" si="1"/>
        <v>10</v>
      </c>
      <c r="E30" s="193">
        <f>'Показатель 1.1'!I33</f>
        <v>4</v>
      </c>
      <c r="F30" s="194">
        <f>'Показатель 1.2'!D33</f>
        <v>2</v>
      </c>
      <c r="G30" s="194">
        <f>'Показатель 1.3 '!D33</f>
        <v>2</v>
      </c>
      <c r="H30" s="194">
        <f>'Показатель 1.4'!D33</f>
        <v>2</v>
      </c>
      <c r="I30" s="194">
        <f>'Показатель 1.5'!G33</f>
        <v>0</v>
      </c>
      <c r="J30" s="194">
        <f>'Показатель 1.6'!F33</f>
        <v>0</v>
      </c>
    </row>
    <row r="31" spans="1:10" ht="15.95" customHeight="1" x14ac:dyDescent="0.2">
      <c r="A31" s="107" t="s">
        <v>25</v>
      </c>
      <c r="B31" s="123" t="str">
        <f>VLOOKUP(A31,'Рейтинг (Раздел 1)'!$B$6:$C$90,2,0)</f>
        <v>39-50</v>
      </c>
      <c r="C31" s="199">
        <v>10</v>
      </c>
      <c r="D31" s="192">
        <f t="shared" si="1"/>
        <v>8</v>
      </c>
      <c r="E31" s="193">
        <f>'Показатель 1.1'!I34</f>
        <v>4</v>
      </c>
      <c r="F31" s="194">
        <f>'Показатель 1.2'!D34</f>
        <v>2</v>
      </c>
      <c r="G31" s="194">
        <f>'Показатель 1.3 '!D34</f>
        <v>0</v>
      </c>
      <c r="H31" s="194">
        <f>'Показатель 1.4'!D34</f>
        <v>2</v>
      </c>
      <c r="I31" s="194">
        <f>'Показатель 1.5'!G34</f>
        <v>0</v>
      </c>
      <c r="J31" s="194">
        <f>'Показатель 1.6'!F34</f>
        <v>0</v>
      </c>
    </row>
    <row r="32" spans="1:10" ht="15.95" customHeight="1" x14ac:dyDescent="0.2">
      <c r="A32" s="107" t="s">
        <v>26</v>
      </c>
      <c r="B32" s="123" t="str">
        <f>VLOOKUP(A32,'Рейтинг (Раздел 1)'!$B$6:$C$90,2,0)</f>
        <v>20-28</v>
      </c>
      <c r="C32" s="199" t="s">
        <v>700</v>
      </c>
      <c r="D32" s="192">
        <f t="shared" si="1"/>
        <v>10</v>
      </c>
      <c r="E32" s="193">
        <f>'Показатель 1.1'!I35</f>
        <v>2</v>
      </c>
      <c r="F32" s="194">
        <f>'Показатель 1.2'!D35</f>
        <v>2</v>
      </c>
      <c r="G32" s="194">
        <f>'Показатель 1.3 '!D35</f>
        <v>2</v>
      </c>
      <c r="H32" s="194">
        <f>'Показатель 1.4'!D35</f>
        <v>2</v>
      </c>
      <c r="I32" s="194">
        <f>'Показатель 1.5'!G35</f>
        <v>0</v>
      </c>
      <c r="J32" s="194">
        <f>'Показатель 1.6'!F35</f>
        <v>2</v>
      </c>
    </row>
    <row r="33" spans="1:10" ht="15.95" customHeight="1" x14ac:dyDescent="0.2">
      <c r="A33" s="107" t="s">
        <v>27</v>
      </c>
      <c r="B33" s="123" t="str">
        <f>VLOOKUP(A33,'Рейтинг (Раздел 1)'!$B$6:$C$90,2,0)</f>
        <v>6-9</v>
      </c>
      <c r="C33" s="199" t="s">
        <v>701</v>
      </c>
      <c r="D33" s="192">
        <f t="shared" si="1"/>
        <v>12</v>
      </c>
      <c r="E33" s="193">
        <f>'Показатель 1.1'!I36</f>
        <v>4</v>
      </c>
      <c r="F33" s="194">
        <f>'Показатель 1.2'!D36</f>
        <v>2</v>
      </c>
      <c r="G33" s="194">
        <f>'Показатель 1.3 '!D36</f>
        <v>2</v>
      </c>
      <c r="H33" s="194">
        <f>'Показатель 1.4'!D36</f>
        <v>2</v>
      </c>
      <c r="I33" s="194">
        <f>'Показатель 1.5'!G36</f>
        <v>0</v>
      </c>
      <c r="J33" s="194">
        <f>'Показатель 1.6'!F36</f>
        <v>2</v>
      </c>
    </row>
    <row r="34" spans="1:10" ht="15.95" customHeight="1" x14ac:dyDescent="0.2">
      <c r="A34" s="107" t="s">
        <v>28</v>
      </c>
      <c r="B34" s="123" t="str">
        <f>VLOOKUP(A34,'Рейтинг (Раздел 1)'!$B$6:$C$90,2,0)</f>
        <v>10-19</v>
      </c>
      <c r="C34" s="199" t="s">
        <v>699</v>
      </c>
      <c r="D34" s="192">
        <f t="shared" si="1"/>
        <v>11</v>
      </c>
      <c r="E34" s="193">
        <f>'Показатель 1.1'!I37</f>
        <v>2</v>
      </c>
      <c r="F34" s="194">
        <f>'Показатель 1.2'!D37</f>
        <v>2</v>
      </c>
      <c r="G34" s="194">
        <f>'Показатель 1.3 '!D37</f>
        <v>2</v>
      </c>
      <c r="H34" s="194">
        <f>'Показатель 1.4'!D37</f>
        <v>2</v>
      </c>
      <c r="I34" s="194">
        <f>'Показатель 1.5'!G37</f>
        <v>0</v>
      </c>
      <c r="J34" s="194">
        <f>'Показатель 1.6'!F37</f>
        <v>3</v>
      </c>
    </row>
    <row r="35" spans="1:10" ht="15.95" customHeight="1" x14ac:dyDescent="0.2">
      <c r="A35" s="107" t="s">
        <v>29</v>
      </c>
      <c r="B35" s="123" t="str">
        <f>VLOOKUP(A35,'Рейтинг (Раздел 1)'!$B$6:$C$90,2,0)</f>
        <v>6-9</v>
      </c>
      <c r="C35" s="199" t="s">
        <v>701</v>
      </c>
      <c r="D35" s="192">
        <f t="shared" si="1"/>
        <v>12</v>
      </c>
      <c r="E35" s="193">
        <f>'Показатель 1.1'!I38</f>
        <v>4</v>
      </c>
      <c r="F35" s="194">
        <f>'Показатель 1.2'!D38</f>
        <v>1</v>
      </c>
      <c r="G35" s="194">
        <f>'Показатель 1.3 '!D38</f>
        <v>2</v>
      </c>
      <c r="H35" s="194">
        <f>'Показатель 1.4'!D38</f>
        <v>0</v>
      </c>
      <c r="I35" s="194">
        <f>'Показатель 1.5'!G38</f>
        <v>2</v>
      </c>
      <c r="J35" s="194">
        <f>'Показатель 1.6'!F38</f>
        <v>3</v>
      </c>
    </row>
    <row r="36" spans="1:10" ht="15.95" customHeight="1" x14ac:dyDescent="0.2">
      <c r="A36" s="107" t="s">
        <v>30</v>
      </c>
      <c r="B36" s="123" t="str">
        <f>VLOOKUP(A36,'Рейтинг (Раздел 1)'!$B$6:$C$90,2,0)</f>
        <v>1-5</v>
      </c>
      <c r="C36" s="199">
        <v>1</v>
      </c>
      <c r="D36" s="192">
        <f t="shared" si="1"/>
        <v>13</v>
      </c>
      <c r="E36" s="193">
        <f>'Показатель 1.1'!I39</f>
        <v>1</v>
      </c>
      <c r="F36" s="194">
        <f>'Показатель 1.2'!D39</f>
        <v>2</v>
      </c>
      <c r="G36" s="194">
        <f>'Показатель 1.3 '!D39</f>
        <v>2</v>
      </c>
      <c r="H36" s="194">
        <f>'Показатель 1.4'!D39</f>
        <v>2</v>
      </c>
      <c r="I36" s="194">
        <f>'Показатель 1.5'!G39</f>
        <v>3</v>
      </c>
      <c r="J36" s="194">
        <f>'Показатель 1.6'!F39</f>
        <v>3</v>
      </c>
    </row>
    <row r="37" spans="1:10" ht="15.95" customHeight="1" x14ac:dyDescent="0.2">
      <c r="A37" s="65" t="s">
        <v>31</v>
      </c>
      <c r="B37" s="125"/>
      <c r="C37" s="237"/>
      <c r="D37" s="197"/>
      <c r="E37" s="197"/>
      <c r="F37" s="198"/>
      <c r="G37" s="198"/>
      <c r="H37" s="198"/>
      <c r="I37" s="198"/>
      <c r="J37" s="198"/>
    </row>
    <row r="38" spans="1:10" ht="15.95" customHeight="1" x14ac:dyDescent="0.2">
      <c r="A38" s="107" t="s">
        <v>32</v>
      </c>
      <c r="B38" s="123" t="str">
        <f>VLOOKUP(A38,'Рейтинг (Раздел 1)'!$B$6:$C$90,2,0)</f>
        <v>1-5</v>
      </c>
      <c r="C38" s="199" t="s">
        <v>702</v>
      </c>
      <c r="D38" s="192">
        <f t="shared" ref="D38:D43" si="2">SUM(E38:J38)</f>
        <v>13</v>
      </c>
      <c r="E38" s="193">
        <f>'Показатель 1.1'!I41</f>
        <v>4</v>
      </c>
      <c r="F38" s="194">
        <f>'Показатель 1.2'!D41</f>
        <v>2</v>
      </c>
      <c r="G38" s="194">
        <f>'Показатель 1.3 '!D41</f>
        <v>2</v>
      </c>
      <c r="H38" s="194">
        <f>'Показатель 1.4'!D41</f>
        <v>2</v>
      </c>
      <c r="I38" s="194">
        <f>'Показатель 1.5'!G41</f>
        <v>3</v>
      </c>
      <c r="J38" s="194">
        <f>'Показатель 1.6'!F41</f>
        <v>0</v>
      </c>
    </row>
    <row r="39" spans="1:10" ht="15.95" customHeight="1" x14ac:dyDescent="0.2">
      <c r="A39" s="107" t="s">
        <v>33</v>
      </c>
      <c r="B39" s="123" t="str">
        <f>VLOOKUP(A39,'Рейтинг (Раздел 1)'!$B$6:$C$90,2,0)</f>
        <v>1-5</v>
      </c>
      <c r="C39" s="199" t="s">
        <v>702</v>
      </c>
      <c r="D39" s="192">
        <f t="shared" si="2"/>
        <v>13</v>
      </c>
      <c r="E39" s="193">
        <f>'Показатель 1.1'!I42</f>
        <v>2</v>
      </c>
      <c r="F39" s="194">
        <f>'Показатель 1.2'!D42</f>
        <v>2</v>
      </c>
      <c r="G39" s="194">
        <f>'Показатель 1.3 '!D42</f>
        <v>2</v>
      </c>
      <c r="H39" s="194">
        <f>'Показатель 1.4'!D42</f>
        <v>2</v>
      </c>
      <c r="I39" s="194">
        <f>'Показатель 1.5'!G42</f>
        <v>3</v>
      </c>
      <c r="J39" s="194">
        <f>'Показатель 1.6'!F42</f>
        <v>2</v>
      </c>
    </row>
    <row r="40" spans="1:10" ht="15.95" customHeight="1" x14ac:dyDescent="0.2">
      <c r="A40" s="107" t="s">
        <v>34</v>
      </c>
      <c r="B40" s="123" t="str">
        <f>VLOOKUP(A40,'Рейтинг (Раздел 1)'!$B$6:$C$90,2,0)</f>
        <v>20-28</v>
      </c>
      <c r="C40" s="199">
        <v>5</v>
      </c>
      <c r="D40" s="192">
        <f t="shared" si="2"/>
        <v>10</v>
      </c>
      <c r="E40" s="193">
        <f>'Показатель 1.1'!I43</f>
        <v>4</v>
      </c>
      <c r="F40" s="194">
        <f>'Показатель 1.2'!D43</f>
        <v>2</v>
      </c>
      <c r="G40" s="194">
        <f>'Показатель 1.3 '!D43</f>
        <v>2</v>
      </c>
      <c r="H40" s="194">
        <f>'Показатель 1.4'!D43</f>
        <v>2</v>
      </c>
      <c r="I40" s="194">
        <f>'Показатель 1.5'!G43</f>
        <v>0</v>
      </c>
      <c r="J40" s="194">
        <f>'Показатель 1.6'!F43</f>
        <v>0</v>
      </c>
    </row>
    <row r="41" spans="1:10" ht="15.95" customHeight="1" x14ac:dyDescent="0.2">
      <c r="A41" s="107" t="s">
        <v>35</v>
      </c>
      <c r="B41" s="123" t="str">
        <f>VLOOKUP(A41,'Рейтинг (Раздел 1)'!$B$6:$C$90,2,0)</f>
        <v>6-9</v>
      </c>
      <c r="C41" s="199">
        <v>3</v>
      </c>
      <c r="D41" s="192">
        <f t="shared" si="2"/>
        <v>12</v>
      </c>
      <c r="E41" s="193">
        <f>'Показатель 1.1'!I44</f>
        <v>4</v>
      </c>
      <c r="F41" s="194">
        <f>'Показатель 1.2'!D44</f>
        <v>2</v>
      </c>
      <c r="G41" s="194">
        <f>'Показатель 1.3 '!D44</f>
        <v>2</v>
      </c>
      <c r="H41" s="194">
        <f>'Показатель 1.4'!D44</f>
        <v>2</v>
      </c>
      <c r="I41" s="194">
        <f>'Показатель 1.5'!G44</f>
        <v>0</v>
      </c>
      <c r="J41" s="194">
        <f>'Показатель 1.6'!F44</f>
        <v>2</v>
      </c>
    </row>
    <row r="42" spans="1:10" ht="15.95" customHeight="1" x14ac:dyDescent="0.2">
      <c r="A42" s="107" t="s">
        <v>36</v>
      </c>
      <c r="B42" s="123" t="str">
        <f>VLOOKUP(A42,'Рейтинг (Раздел 1)'!$B$6:$C$90,2,0)</f>
        <v>10-19</v>
      </c>
      <c r="C42" s="199">
        <v>4</v>
      </c>
      <c r="D42" s="192">
        <f t="shared" si="2"/>
        <v>11</v>
      </c>
      <c r="E42" s="193">
        <f>'Показатель 1.1'!I45</f>
        <v>2</v>
      </c>
      <c r="F42" s="194">
        <f>'Показатель 1.2'!D45</f>
        <v>2</v>
      </c>
      <c r="G42" s="194">
        <f>'Показатель 1.3 '!D45</f>
        <v>2</v>
      </c>
      <c r="H42" s="194">
        <f>'Показатель 1.4'!D45</f>
        <v>0</v>
      </c>
      <c r="I42" s="194">
        <f>'Показатель 1.5'!G45</f>
        <v>3</v>
      </c>
      <c r="J42" s="194">
        <f>'Показатель 1.6'!F45</f>
        <v>2</v>
      </c>
    </row>
    <row r="43" spans="1:10" ht="15.95" customHeight="1" x14ac:dyDescent="0.2">
      <c r="A43" s="107" t="s">
        <v>37</v>
      </c>
      <c r="B43" s="123" t="str">
        <f>VLOOKUP(A43,'Рейтинг (Раздел 1)'!$B$6:$C$90,2,0)</f>
        <v>39-50</v>
      </c>
      <c r="C43" s="199">
        <v>6</v>
      </c>
      <c r="D43" s="192">
        <f t="shared" si="2"/>
        <v>8</v>
      </c>
      <c r="E43" s="193">
        <f>'Показатель 1.1'!I46</f>
        <v>2</v>
      </c>
      <c r="F43" s="194">
        <f>'Показатель 1.2'!D46</f>
        <v>2</v>
      </c>
      <c r="G43" s="194">
        <f>'Показатель 1.3 '!D46</f>
        <v>2</v>
      </c>
      <c r="H43" s="194">
        <f>'Показатель 1.4'!D46</f>
        <v>2</v>
      </c>
      <c r="I43" s="194">
        <f>'Показатель 1.5'!G46</f>
        <v>0</v>
      </c>
      <c r="J43" s="194">
        <f>'Показатель 1.6'!F46</f>
        <v>0</v>
      </c>
    </row>
    <row r="44" spans="1:10" ht="15.95" customHeight="1" x14ac:dyDescent="0.2">
      <c r="A44" s="65" t="s">
        <v>38</v>
      </c>
      <c r="B44" s="125"/>
      <c r="C44" s="237"/>
      <c r="D44" s="197"/>
      <c r="E44" s="197"/>
      <c r="F44" s="198"/>
      <c r="G44" s="198"/>
      <c r="H44" s="198"/>
      <c r="I44" s="198"/>
      <c r="J44" s="198"/>
    </row>
    <row r="45" spans="1:10" ht="15.95" customHeight="1" x14ac:dyDescent="0.2">
      <c r="A45" s="107" t="s">
        <v>39</v>
      </c>
      <c r="B45" s="123" t="str">
        <f>VLOOKUP(A45,'Рейтинг (Раздел 1)'!$B$6:$C$90,2,0)</f>
        <v>75-82</v>
      </c>
      <c r="C45" s="199">
        <v>7</v>
      </c>
      <c r="D45" s="192">
        <f t="shared" ref="D45:D51" si="3">SUM(E45:J45)</f>
        <v>4</v>
      </c>
      <c r="E45" s="193">
        <f>'Показатель 1.1'!I48</f>
        <v>2</v>
      </c>
      <c r="F45" s="194">
        <f>'Показатель 1.2'!D48</f>
        <v>0</v>
      </c>
      <c r="G45" s="194">
        <f>'Показатель 1.3 '!D48</f>
        <v>2</v>
      </c>
      <c r="H45" s="194">
        <f>'Показатель 1.4'!D48</f>
        <v>0</v>
      </c>
      <c r="I45" s="194">
        <f>'Показатель 1.5'!G48</f>
        <v>0</v>
      </c>
      <c r="J45" s="194">
        <f>'Показатель 1.6'!F48</f>
        <v>0</v>
      </c>
    </row>
    <row r="46" spans="1:10" ht="15.95" customHeight="1" x14ac:dyDescent="0.2">
      <c r="A46" s="107" t="s">
        <v>40</v>
      </c>
      <c r="B46" s="123" t="str">
        <f>VLOOKUP(A46,'Рейтинг (Раздел 1)'!$B$6:$C$90,2,0)</f>
        <v>52-58</v>
      </c>
      <c r="C46" s="199">
        <v>3</v>
      </c>
      <c r="D46" s="192">
        <f t="shared" si="3"/>
        <v>7</v>
      </c>
      <c r="E46" s="193">
        <f>'Показатель 1.1'!I49</f>
        <v>1</v>
      </c>
      <c r="F46" s="194">
        <f>'Показатель 1.2'!D49</f>
        <v>2</v>
      </c>
      <c r="G46" s="194">
        <f>'Показатель 1.3 '!D49</f>
        <v>2</v>
      </c>
      <c r="H46" s="194">
        <f>'Показатель 1.4'!D49</f>
        <v>2</v>
      </c>
      <c r="I46" s="194">
        <f>'Показатель 1.5'!G49</f>
        <v>0</v>
      </c>
      <c r="J46" s="194">
        <f>'Показатель 1.6'!F49</f>
        <v>0</v>
      </c>
    </row>
    <row r="47" spans="1:10" ht="15.95" customHeight="1" x14ac:dyDescent="0.2">
      <c r="A47" s="107" t="s">
        <v>41</v>
      </c>
      <c r="B47" s="123" t="str">
        <f>VLOOKUP(A47,'Рейтинг (Раздел 1)'!$B$6:$C$90,2,0)</f>
        <v>70-73</v>
      </c>
      <c r="C47" s="199" t="s">
        <v>697</v>
      </c>
      <c r="D47" s="192">
        <f t="shared" si="3"/>
        <v>5</v>
      </c>
      <c r="E47" s="193">
        <f>'Показатель 1.1'!I50</f>
        <v>1</v>
      </c>
      <c r="F47" s="194">
        <f>'Показатель 1.2'!D50</f>
        <v>0</v>
      </c>
      <c r="G47" s="194">
        <f>'Показатель 1.3 '!D50</f>
        <v>2</v>
      </c>
      <c r="H47" s="194">
        <f>'Показатель 1.4'!D50</f>
        <v>2</v>
      </c>
      <c r="I47" s="194">
        <f>'Показатель 1.5'!G50</f>
        <v>0</v>
      </c>
      <c r="J47" s="194">
        <f>'Показатель 1.6'!F50</f>
        <v>0</v>
      </c>
    </row>
    <row r="48" spans="1:10" ht="15.95" customHeight="1" x14ac:dyDescent="0.2">
      <c r="A48" s="107" t="s">
        <v>42</v>
      </c>
      <c r="B48" s="123" t="str">
        <f>VLOOKUP(A48,'Рейтинг (Раздел 1)'!$B$6:$C$90,2,0)</f>
        <v>59-69</v>
      </c>
      <c r="C48" s="199">
        <v>4</v>
      </c>
      <c r="D48" s="192">
        <f t="shared" si="3"/>
        <v>6</v>
      </c>
      <c r="E48" s="193">
        <f>'Показатель 1.1'!I51</f>
        <v>2</v>
      </c>
      <c r="F48" s="194">
        <f>'Показатель 1.2'!D51</f>
        <v>2</v>
      </c>
      <c r="G48" s="194">
        <f>'Показатель 1.3 '!D51</f>
        <v>2</v>
      </c>
      <c r="H48" s="194">
        <f>'Показатель 1.4'!D51</f>
        <v>0</v>
      </c>
      <c r="I48" s="194">
        <f>'Показатель 1.5'!G51</f>
        <v>0</v>
      </c>
      <c r="J48" s="194">
        <f>'Показатель 1.6'!F51</f>
        <v>0</v>
      </c>
    </row>
    <row r="49" spans="1:10" ht="15.95" customHeight="1" x14ac:dyDescent="0.2">
      <c r="A49" s="107" t="s">
        <v>105</v>
      </c>
      <c r="B49" s="123" t="str">
        <f>VLOOKUP(A49,'Рейтинг (Раздел 1)'!$B$6:$C$90,2,0)</f>
        <v>30-38</v>
      </c>
      <c r="C49" s="199">
        <v>1</v>
      </c>
      <c r="D49" s="192">
        <f t="shared" si="3"/>
        <v>9</v>
      </c>
      <c r="E49" s="193">
        <f>'Показатель 1.1'!I52</f>
        <v>2</v>
      </c>
      <c r="F49" s="194">
        <f>'Показатель 1.2'!D52</f>
        <v>0</v>
      </c>
      <c r="G49" s="194">
        <f>'Показатель 1.3 '!D52</f>
        <v>2</v>
      </c>
      <c r="H49" s="194">
        <f>'Показатель 1.4'!D52</f>
        <v>2</v>
      </c>
      <c r="I49" s="194">
        <f>'Показатель 1.5'!G52</f>
        <v>3</v>
      </c>
      <c r="J49" s="194">
        <f>'Показатель 1.6'!F52</f>
        <v>0</v>
      </c>
    </row>
    <row r="50" spans="1:10" ht="15.95" customHeight="1" x14ac:dyDescent="0.2">
      <c r="A50" s="107" t="s">
        <v>43</v>
      </c>
      <c r="B50" s="123" t="str">
        <f>VLOOKUP(A50,'Рейтинг (Раздел 1)'!$B$6:$C$90,2,0)</f>
        <v>39-50</v>
      </c>
      <c r="C50" s="199">
        <v>2</v>
      </c>
      <c r="D50" s="192">
        <f t="shared" si="3"/>
        <v>8</v>
      </c>
      <c r="E50" s="193">
        <f>'Показатель 1.1'!I53</f>
        <v>4</v>
      </c>
      <c r="F50" s="194">
        <f>'Показатель 1.2'!D53</f>
        <v>0</v>
      </c>
      <c r="G50" s="194">
        <f>'Показатель 1.3 '!D53</f>
        <v>2</v>
      </c>
      <c r="H50" s="194">
        <f>'Показатель 1.4'!D53</f>
        <v>2</v>
      </c>
      <c r="I50" s="194">
        <f>'Показатель 1.5'!G53</f>
        <v>0</v>
      </c>
      <c r="J50" s="194">
        <f>'Показатель 1.6'!F53</f>
        <v>0</v>
      </c>
    </row>
    <row r="51" spans="1:10" ht="15.95" customHeight="1" x14ac:dyDescent="0.2">
      <c r="A51" s="107" t="s">
        <v>44</v>
      </c>
      <c r="B51" s="123" t="str">
        <f>VLOOKUP(A51,'Рейтинг (Раздел 1)'!$B$6:$C$90,2,0)</f>
        <v>70-73</v>
      </c>
      <c r="C51" s="199" t="s">
        <v>697</v>
      </c>
      <c r="D51" s="192">
        <f t="shared" si="3"/>
        <v>5</v>
      </c>
      <c r="E51" s="193">
        <f>'Показатель 1.1'!I54</f>
        <v>2</v>
      </c>
      <c r="F51" s="194">
        <f>'Показатель 1.2'!D54</f>
        <v>1</v>
      </c>
      <c r="G51" s="194">
        <f>'Показатель 1.3 '!D54</f>
        <v>0</v>
      </c>
      <c r="H51" s="194">
        <f>'Показатель 1.4'!D54</f>
        <v>2</v>
      </c>
      <c r="I51" s="194">
        <f>'Показатель 1.5'!G54</f>
        <v>0</v>
      </c>
      <c r="J51" s="194">
        <f>'Показатель 1.6'!F54</f>
        <v>0</v>
      </c>
    </row>
    <row r="52" spans="1:10" ht="15.95" customHeight="1" x14ac:dyDescent="0.2">
      <c r="A52" s="65" t="s">
        <v>45</v>
      </c>
      <c r="B52" s="74"/>
      <c r="C52" s="238"/>
      <c r="D52" s="74"/>
      <c r="E52" s="74"/>
      <c r="F52" s="74"/>
      <c r="G52" s="74"/>
      <c r="H52" s="74"/>
      <c r="I52" s="74"/>
      <c r="J52" s="74"/>
    </row>
    <row r="53" spans="1:10" ht="15.95" customHeight="1" x14ac:dyDescent="0.2">
      <c r="A53" s="107" t="s">
        <v>46</v>
      </c>
      <c r="B53" s="123" t="str">
        <f>VLOOKUP(A53,'Рейтинг (Раздел 1)'!$B$6:$C$90,2,0)</f>
        <v>20-28</v>
      </c>
      <c r="C53" s="199" t="s">
        <v>701</v>
      </c>
      <c r="D53" s="192">
        <f t="shared" ref="D53:D66" si="4">SUM(E53:J53)</f>
        <v>10</v>
      </c>
      <c r="E53" s="193">
        <f>'Показатель 1.1'!I56</f>
        <v>4</v>
      </c>
      <c r="F53" s="194">
        <f>'Показатель 1.2'!D56</f>
        <v>2</v>
      </c>
      <c r="G53" s="194">
        <f>'Показатель 1.3 '!D56</f>
        <v>2</v>
      </c>
      <c r="H53" s="194">
        <f>'Показатель 1.4'!D56</f>
        <v>2</v>
      </c>
      <c r="I53" s="194">
        <f>'Показатель 1.5'!G56</f>
        <v>0</v>
      </c>
      <c r="J53" s="194">
        <f>'Показатель 1.6'!F56</f>
        <v>0</v>
      </c>
    </row>
    <row r="54" spans="1:10" ht="15.95" customHeight="1" x14ac:dyDescent="0.2">
      <c r="A54" s="107" t="s">
        <v>47</v>
      </c>
      <c r="B54" s="123">
        <f>VLOOKUP(A54,'Рейтинг (Раздел 1)'!$B$6:$C$90,2,0)</f>
        <v>51</v>
      </c>
      <c r="C54" s="199">
        <v>9</v>
      </c>
      <c r="D54" s="192">
        <f t="shared" si="4"/>
        <v>7.5</v>
      </c>
      <c r="E54" s="193">
        <f>'Показатель 1.1'!I57</f>
        <v>0.5</v>
      </c>
      <c r="F54" s="194">
        <f>'Показатель 1.2'!D57</f>
        <v>0</v>
      </c>
      <c r="G54" s="194">
        <f>'Показатель 1.3 '!D57</f>
        <v>2</v>
      </c>
      <c r="H54" s="194">
        <f>'Показатель 1.4'!D57</f>
        <v>2</v>
      </c>
      <c r="I54" s="194">
        <f>'Показатель 1.5'!G57</f>
        <v>0</v>
      </c>
      <c r="J54" s="194">
        <f>'Показатель 1.6'!F57</f>
        <v>3</v>
      </c>
    </row>
    <row r="55" spans="1:10" ht="15.95" customHeight="1" x14ac:dyDescent="0.2">
      <c r="A55" s="107" t="s">
        <v>48</v>
      </c>
      <c r="B55" s="123" t="str">
        <f>VLOOKUP(A55,'Рейтинг (Раздел 1)'!$B$6:$C$90,2,0)</f>
        <v>39-50</v>
      </c>
      <c r="C55" s="199" t="s">
        <v>703</v>
      </c>
      <c r="D55" s="192">
        <f t="shared" si="4"/>
        <v>8</v>
      </c>
      <c r="E55" s="193">
        <f>'Показатель 1.1'!I58</f>
        <v>2</v>
      </c>
      <c r="F55" s="194">
        <f>'Показатель 1.2'!D58</f>
        <v>0</v>
      </c>
      <c r="G55" s="194">
        <f>'Показатель 1.3 '!D58</f>
        <v>2</v>
      </c>
      <c r="H55" s="194">
        <f>'Показатель 1.4'!D58</f>
        <v>2</v>
      </c>
      <c r="I55" s="194">
        <f>'Показатель 1.5'!G58</f>
        <v>2</v>
      </c>
      <c r="J55" s="194">
        <f>'Показатель 1.6'!F58</f>
        <v>0</v>
      </c>
    </row>
    <row r="56" spans="1:10" ht="15.95" customHeight="1" x14ac:dyDescent="0.2">
      <c r="A56" s="107" t="s">
        <v>49</v>
      </c>
      <c r="B56" s="123" t="str">
        <f>VLOOKUP(A56,'Рейтинг (Раздел 1)'!$B$6:$C$90,2,0)</f>
        <v>52-58</v>
      </c>
      <c r="C56" s="199">
        <v>10</v>
      </c>
      <c r="D56" s="192">
        <f t="shared" si="4"/>
        <v>7</v>
      </c>
      <c r="E56" s="193">
        <f>'Показатель 1.1'!I59</f>
        <v>1</v>
      </c>
      <c r="F56" s="194">
        <f>'Показатель 1.2'!D59</f>
        <v>2</v>
      </c>
      <c r="G56" s="194">
        <f>'Показатель 1.3 '!D59</f>
        <v>2</v>
      </c>
      <c r="H56" s="194">
        <f>'Показатель 1.4'!D59</f>
        <v>0</v>
      </c>
      <c r="I56" s="194">
        <f>'Показатель 1.5'!G59</f>
        <v>0</v>
      </c>
      <c r="J56" s="194">
        <f>'Показатель 1.6'!F59</f>
        <v>2</v>
      </c>
    </row>
    <row r="57" spans="1:10" ht="15.95" customHeight="1" x14ac:dyDescent="0.2">
      <c r="A57" s="107" t="s">
        <v>50</v>
      </c>
      <c r="B57" s="123" t="str">
        <f>VLOOKUP(A57,'Рейтинг (Раздел 1)'!$B$6:$C$90,2,0)</f>
        <v>30-38</v>
      </c>
      <c r="C57" s="199">
        <v>4</v>
      </c>
      <c r="D57" s="192">
        <f t="shared" si="4"/>
        <v>9</v>
      </c>
      <c r="E57" s="193">
        <f>'Показатель 1.1'!I60</f>
        <v>4</v>
      </c>
      <c r="F57" s="194">
        <f>'Показатель 1.2'!D60</f>
        <v>1</v>
      </c>
      <c r="G57" s="194">
        <f>'Показатель 1.3 '!D60</f>
        <v>2</v>
      </c>
      <c r="H57" s="194">
        <f>'Показатель 1.4'!D60</f>
        <v>2</v>
      </c>
      <c r="I57" s="194">
        <f>'Показатель 1.5'!G60</f>
        <v>0</v>
      </c>
      <c r="J57" s="194">
        <f>'Показатель 1.6'!F60</f>
        <v>0</v>
      </c>
    </row>
    <row r="58" spans="1:10" ht="15.95" customHeight="1" x14ac:dyDescent="0.2">
      <c r="A58" s="107" t="s">
        <v>51</v>
      </c>
      <c r="B58" s="123" t="str">
        <f>VLOOKUP(A58,'Рейтинг (Раздел 1)'!$B$6:$C$90,2,0)</f>
        <v>39-50</v>
      </c>
      <c r="C58" s="199" t="s">
        <v>703</v>
      </c>
      <c r="D58" s="192">
        <f t="shared" si="4"/>
        <v>8</v>
      </c>
      <c r="E58" s="193">
        <f>'Показатель 1.1'!I61</f>
        <v>2</v>
      </c>
      <c r="F58" s="194">
        <f>'Показатель 1.2'!D61</f>
        <v>0</v>
      </c>
      <c r="G58" s="194">
        <f>'Показатель 1.3 '!D61</f>
        <v>2</v>
      </c>
      <c r="H58" s="194">
        <f>'Показатель 1.4'!D61</f>
        <v>2</v>
      </c>
      <c r="I58" s="194">
        <f>'Показатель 1.5'!G61</f>
        <v>2</v>
      </c>
      <c r="J58" s="194">
        <f>'Показатель 1.6'!F61</f>
        <v>0</v>
      </c>
    </row>
    <row r="59" spans="1:10" ht="15.95" customHeight="1" x14ac:dyDescent="0.2">
      <c r="A59" s="107" t="s">
        <v>52</v>
      </c>
      <c r="B59" s="123" t="str">
        <f>VLOOKUP(A59,'Рейтинг (Раздел 1)'!$B$6:$C$90,2,0)</f>
        <v>59-69</v>
      </c>
      <c r="C59" s="199">
        <v>11</v>
      </c>
      <c r="D59" s="192">
        <f t="shared" si="4"/>
        <v>6</v>
      </c>
      <c r="E59" s="193">
        <f>'Показатель 1.1'!I62</f>
        <v>2</v>
      </c>
      <c r="F59" s="194">
        <f>'Показатель 1.2'!D62</f>
        <v>2</v>
      </c>
      <c r="G59" s="194">
        <f>'Показатель 1.3 '!D62</f>
        <v>0</v>
      </c>
      <c r="H59" s="194">
        <f>'Показатель 1.4'!D62</f>
        <v>2</v>
      </c>
      <c r="I59" s="194">
        <f>'Показатель 1.5'!G62</f>
        <v>0</v>
      </c>
      <c r="J59" s="194">
        <f>'Показатель 1.6'!F62</f>
        <v>0</v>
      </c>
    </row>
    <row r="60" spans="1:10" ht="15.95" customHeight="1" x14ac:dyDescent="0.2">
      <c r="A60" s="107" t="s">
        <v>53</v>
      </c>
      <c r="B60" s="123" t="str">
        <f>VLOOKUP(A60,'Рейтинг (Раздел 1)'!$B$6:$C$90,2,0)</f>
        <v>20-28</v>
      </c>
      <c r="C60" s="199" t="s">
        <v>701</v>
      </c>
      <c r="D60" s="192">
        <f t="shared" si="4"/>
        <v>10</v>
      </c>
      <c r="E60" s="193">
        <f>'Показатель 1.1'!I63</f>
        <v>4</v>
      </c>
      <c r="F60" s="194">
        <f>'Показатель 1.2'!D63</f>
        <v>0</v>
      </c>
      <c r="G60" s="194">
        <f>'Показатель 1.3 '!D63</f>
        <v>2</v>
      </c>
      <c r="H60" s="194">
        <f>'Показатель 1.4'!D63</f>
        <v>2</v>
      </c>
      <c r="I60" s="194">
        <f>'Показатель 1.5'!G63</f>
        <v>2</v>
      </c>
      <c r="J60" s="194">
        <f>'Показатель 1.6'!F63</f>
        <v>0</v>
      </c>
    </row>
    <row r="61" spans="1:10" ht="15.95" customHeight="1" x14ac:dyDescent="0.2">
      <c r="A61" s="107" t="s">
        <v>54</v>
      </c>
      <c r="B61" s="123">
        <f>VLOOKUP(A61,'Рейтинг (Раздел 1)'!$B$6:$C$90,2,0)</f>
        <v>74</v>
      </c>
      <c r="C61" s="199">
        <v>13</v>
      </c>
      <c r="D61" s="192">
        <f t="shared" si="4"/>
        <v>4.5</v>
      </c>
      <c r="E61" s="193">
        <f>'Показатель 1.1'!I64</f>
        <v>0.5</v>
      </c>
      <c r="F61" s="194">
        <f>'Показатель 1.2'!D64</f>
        <v>0</v>
      </c>
      <c r="G61" s="194">
        <f>'Показатель 1.3 '!D64</f>
        <v>2</v>
      </c>
      <c r="H61" s="194">
        <f>'Показатель 1.4'!D64</f>
        <v>2</v>
      </c>
      <c r="I61" s="194">
        <f>'Показатель 1.5'!G64</f>
        <v>0</v>
      </c>
      <c r="J61" s="194">
        <f>'Показатель 1.6'!F64</f>
        <v>0</v>
      </c>
    </row>
    <row r="62" spans="1:10" ht="15.95" customHeight="1" x14ac:dyDescent="0.2">
      <c r="A62" s="107" t="s">
        <v>55</v>
      </c>
      <c r="B62" s="123" t="str">
        <f>VLOOKUP(A62,'Рейтинг (Раздел 1)'!$B$6:$C$90,2,0)</f>
        <v>6-9</v>
      </c>
      <c r="C62" s="199">
        <v>1</v>
      </c>
      <c r="D62" s="192">
        <f t="shared" si="4"/>
        <v>12</v>
      </c>
      <c r="E62" s="193">
        <f>'Показатель 1.1'!I65</f>
        <v>4</v>
      </c>
      <c r="F62" s="194">
        <f>'Показатель 1.2'!D65</f>
        <v>2</v>
      </c>
      <c r="G62" s="194">
        <f>'Показатель 1.3 '!D65</f>
        <v>2</v>
      </c>
      <c r="H62" s="194">
        <f>'Показатель 1.4'!D65</f>
        <v>2</v>
      </c>
      <c r="I62" s="194">
        <f>'Показатель 1.5'!G65</f>
        <v>2</v>
      </c>
      <c r="J62" s="194">
        <f>'Показатель 1.6'!F65</f>
        <v>0</v>
      </c>
    </row>
    <row r="63" spans="1:10" ht="15.95" customHeight="1" x14ac:dyDescent="0.2">
      <c r="A63" s="107" t="s">
        <v>56</v>
      </c>
      <c r="B63" s="123" t="str">
        <f>VLOOKUP(A63,'Рейтинг (Раздел 1)'!$B$6:$C$90,2,0)</f>
        <v>39-50</v>
      </c>
      <c r="C63" s="199" t="s">
        <v>703</v>
      </c>
      <c r="D63" s="192">
        <f t="shared" si="4"/>
        <v>8</v>
      </c>
      <c r="E63" s="193">
        <f>'Показатель 1.1'!I66</f>
        <v>4</v>
      </c>
      <c r="F63" s="194">
        <f>'Показатель 1.2'!D66</f>
        <v>0</v>
      </c>
      <c r="G63" s="194">
        <f>'Показатель 1.3 '!D66</f>
        <v>2</v>
      </c>
      <c r="H63" s="194">
        <f>'Показатель 1.4'!D66</f>
        <v>2</v>
      </c>
      <c r="I63" s="194">
        <f>'Показатель 1.5'!G66</f>
        <v>0</v>
      </c>
      <c r="J63" s="194">
        <f>'Показатель 1.6'!F66</f>
        <v>0</v>
      </c>
    </row>
    <row r="64" spans="1:10" ht="15.95" customHeight="1" x14ac:dyDescent="0.2">
      <c r="A64" s="107" t="s">
        <v>57</v>
      </c>
      <c r="B64" s="123" t="str">
        <f>VLOOKUP(A64,'Рейтинг (Раздел 1)'!$B$6:$C$90,2,0)</f>
        <v>75-82</v>
      </c>
      <c r="C64" s="199">
        <v>14</v>
      </c>
      <c r="D64" s="192">
        <f t="shared" si="4"/>
        <v>4</v>
      </c>
      <c r="E64" s="193">
        <f>'Показатель 1.1'!I67</f>
        <v>2</v>
      </c>
      <c r="F64" s="194">
        <f>'Показатель 1.2'!D67</f>
        <v>0</v>
      </c>
      <c r="G64" s="194">
        <f>'Показатель 1.3 '!D67</f>
        <v>0</v>
      </c>
      <c r="H64" s="194">
        <f>'Показатель 1.4'!D67</f>
        <v>2</v>
      </c>
      <c r="I64" s="194">
        <f>'Показатель 1.5'!G67</f>
        <v>0</v>
      </c>
      <c r="J64" s="194">
        <f>'Показатель 1.6'!F67</f>
        <v>0</v>
      </c>
    </row>
    <row r="65" spans="1:10" ht="15.95" customHeight="1" x14ac:dyDescent="0.2">
      <c r="A65" s="107" t="s">
        <v>58</v>
      </c>
      <c r="B65" s="123" t="str">
        <f>VLOOKUP(A65,'Рейтинг (Раздел 1)'!$B$6:$C$90,2,0)</f>
        <v>70-73</v>
      </c>
      <c r="C65" s="199">
        <v>12</v>
      </c>
      <c r="D65" s="192">
        <f t="shared" si="4"/>
        <v>5</v>
      </c>
      <c r="E65" s="193">
        <f>'Показатель 1.1'!I68</f>
        <v>1</v>
      </c>
      <c r="F65" s="194">
        <f>'Показатель 1.2'!D68</f>
        <v>0</v>
      </c>
      <c r="G65" s="194">
        <f>'Показатель 1.3 '!D68</f>
        <v>2</v>
      </c>
      <c r="H65" s="194">
        <f>'Показатель 1.4'!D68</f>
        <v>2</v>
      </c>
      <c r="I65" s="194">
        <f>'Показатель 1.5'!G68</f>
        <v>0</v>
      </c>
      <c r="J65" s="194">
        <f>'Показатель 1.6'!F68</f>
        <v>0</v>
      </c>
    </row>
    <row r="66" spans="1:10" ht="15.95" customHeight="1" x14ac:dyDescent="0.2">
      <c r="A66" s="107" t="s">
        <v>59</v>
      </c>
      <c r="B66" s="123" t="str">
        <f>VLOOKUP(A66,'Рейтинг (Раздел 1)'!$B$6:$C$90,2,0)</f>
        <v>39-50</v>
      </c>
      <c r="C66" s="199" t="s">
        <v>703</v>
      </c>
      <c r="D66" s="192">
        <f t="shared" si="4"/>
        <v>8</v>
      </c>
      <c r="E66" s="193">
        <f>'Показатель 1.1'!I69</f>
        <v>4</v>
      </c>
      <c r="F66" s="194">
        <f>'Показатель 1.2'!D69</f>
        <v>0</v>
      </c>
      <c r="G66" s="194">
        <f>'Показатель 1.3 '!D69</f>
        <v>2</v>
      </c>
      <c r="H66" s="194">
        <f>'Показатель 1.4'!D69</f>
        <v>0</v>
      </c>
      <c r="I66" s="194">
        <f>'Показатель 1.5'!G69</f>
        <v>2</v>
      </c>
      <c r="J66" s="194">
        <f>'Показатель 1.6'!F69</f>
        <v>0</v>
      </c>
    </row>
    <row r="67" spans="1:10" ht="15.95" customHeight="1" x14ac:dyDescent="0.2">
      <c r="A67" s="65" t="s">
        <v>60</v>
      </c>
      <c r="B67" s="74"/>
      <c r="C67" s="238"/>
      <c r="D67" s="195"/>
      <c r="E67" s="195"/>
      <c r="F67" s="195"/>
      <c r="G67" s="195"/>
      <c r="H67" s="195"/>
      <c r="I67" s="195"/>
      <c r="J67" s="195"/>
    </row>
    <row r="68" spans="1:10" ht="15.95" customHeight="1" x14ac:dyDescent="0.2">
      <c r="A68" s="107" t="s">
        <v>61</v>
      </c>
      <c r="B68" s="123" t="str">
        <f>VLOOKUP(A68,'Рейтинг (Раздел 1)'!$B$6:$C$90,2,0)</f>
        <v>39-50</v>
      </c>
      <c r="C68" s="199" t="s">
        <v>704</v>
      </c>
      <c r="D68" s="192">
        <f t="shared" ref="D68:D73" si="5">SUM(E68:J68)</f>
        <v>8</v>
      </c>
      <c r="E68" s="193">
        <f>'Показатель 1.1'!I71</f>
        <v>2</v>
      </c>
      <c r="F68" s="194">
        <f>'Показатель 1.2'!D71</f>
        <v>0</v>
      </c>
      <c r="G68" s="194">
        <f>'Показатель 1.3 '!D71</f>
        <v>2</v>
      </c>
      <c r="H68" s="194">
        <f>'Показатель 1.4'!D71</f>
        <v>2</v>
      </c>
      <c r="I68" s="194">
        <f>'Показатель 1.5'!G71</f>
        <v>2</v>
      </c>
      <c r="J68" s="194">
        <f>'Показатель 1.6'!F71</f>
        <v>0</v>
      </c>
    </row>
    <row r="69" spans="1:10" ht="15.95" customHeight="1" x14ac:dyDescent="0.2">
      <c r="A69" s="107" t="s">
        <v>62</v>
      </c>
      <c r="B69" s="123" t="str">
        <f>VLOOKUP(A69,'Рейтинг (Раздел 1)'!$B$6:$C$90,2,0)</f>
        <v>39-50</v>
      </c>
      <c r="C69" s="199" t="s">
        <v>704</v>
      </c>
      <c r="D69" s="192">
        <f t="shared" si="5"/>
        <v>8</v>
      </c>
      <c r="E69" s="193">
        <f>'Показатель 1.1'!I72</f>
        <v>4</v>
      </c>
      <c r="F69" s="194">
        <f>'Показатель 1.2'!D72</f>
        <v>2</v>
      </c>
      <c r="G69" s="194">
        <f>'Показатель 1.3 '!D72</f>
        <v>2</v>
      </c>
      <c r="H69" s="194">
        <f>'Показатель 1.4'!D72</f>
        <v>0</v>
      </c>
      <c r="I69" s="194">
        <f>'Показатель 1.5'!G72</f>
        <v>0</v>
      </c>
      <c r="J69" s="194">
        <f>'Показатель 1.6'!F72</f>
        <v>0</v>
      </c>
    </row>
    <row r="70" spans="1:10" ht="15.95" customHeight="1" x14ac:dyDescent="0.2">
      <c r="A70" s="107" t="s">
        <v>63</v>
      </c>
      <c r="B70" s="123" t="str">
        <f>VLOOKUP(A70,'Рейтинг (Раздел 1)'!$B$6:$C$90,2,0)</f>
        <v>39-50</v>
      </c>
      <c r="C70" s="199" t="s">
        <v>704</v>
      </c>
      <c r="D70" s="192">
        <f t="shared" si="5"/>
        <v>8</v>
      </c>
      <c r="E70" s="193">
        <f>'Показатель 1.1'!I73</f>
        <v>2</v>
      </c>
      <c r="F70" s="194">
        <f>'Показатель 1.2'!D73</f>
        <v>2</v>
      </c>
      <c r="G70" s="194">
        <f>'Показатель 1.3 '!D73</f>
        <v>2</v>
      </c>
      <c r="H70" s="194">
        <f>'Показатель 1.4'!D73</f>
        <v>0</v>
      </c>
      <c r="I70" s="194">
        <f>'Показатель 1.5'!G73</f>
        <v>0</v>
      </c>
      <c r="J70" s="194">
        <f>'Показатель 1.6'!F73</f>
        <v>2</v>
      </c>
    </row>
    <row r="71" spans="1:10" ht="15.95" customHeight="1" x14ac:dyDescent="0.2">
      <c r="A71" s="107" t="s">
        <v>64</v>
      </c>
      <c r="B71" s="123" t="str">
        <f>VLOOKUP(A71,'Рейтинг (Раздел 1)'!$B$6:$C$90,2,0)</f>
        <v>70-73</v>
      </c>
      <c r="C71" s="199">
        <v>6</v>
      </c>
      <c r="D71" s="192">
        <f t="shared" si="5"/>
        <v>5</v>
      </c>
      <c r="E71" s="193">
        <f>'Показатель 1.1'!I74</f>
        <v>1</v>
      </c>
      <c r="F71" s="194">
        <f>'Показатель 1.2'!D74</f>
        <v>0</v>
      </c>
      <c r="G71" s="194">
        <f>'Показатель 1.3 '!D74</f>
        <v>2</v>
      </c>
      <c r="H71" s="194">
        <f>'Показатель 1.4'!D74</f>
        <v>0</v>
      </c>
      <c r="I71" s="194">
        <f>'Показатель 1.5'!G74</f>
        <v>2</v>
      </c>
      <c r="J71" s="194">
        <f>'Показатель 1.6'!F74</f>
        <v>0</v>
      </c>
    </row>
    <row r="72" spans="1:10" ht="15.95" customHeight="1" x14ac:dyDescent="0.2">
      <c r="A72" s="107" t="s">
        <v>65</v>
      </c>
      <c r="B72" s="123" t="str">
        <f>VLOOKUP(A72,'Рейтинг (Раздел 1)'!$B$6:$C$90,2,0)</f>
        <v>20-28</v>
      </c>
      <c r="C72" s="199">
        <v>1</v>
      </c>
      <c r="D72" s="192">
        <f t="shared" si="5"/>
        <v>10</v>
      </c>
      <c r="E72" s="193">
        <f>'Показатель 1.1'!I75</f>
        <v>4</v>
      </c>
      <c r="F72" s="194">
        <f>'Показатель 1.2'!D75</f>
        <v>0</v>
      </c>
      <c r="G72" s="194">
        <f>'Показатель 1.3 '!D75</f>
        <v>2</v>
      </c>
      <c r="H72" s="194">
        <f>'Показатель 1.4'!D75</f>
        <v>2</v>
      </c>
      <c r="I72" s="194">
        <f>'Показатель 1.5'!G75</f>
        <v>0</v>
      </c>
      <c r="J72" s="194">
        <f>'Показатель 1.6'!F75</f>
        <v>2</v>
      </c>
    </row>
    <row r="73" spans="1:10" ht="15.95" customHeight="1" x14ac:dyDescent="0.2">
      <c r="A73" s="107" t="s">
        <v>66</v>
      </c>
      <c r="B73" s="123" t="str">
        <f>VLOOKUP(A73,'Рейтинг (Раздел 1)'!$B$6:$C$90,2,0)</f>
        <v>30-38</v>
      </c>
      <c r="C73" s="199">
        <v>2</v>
      </c>
      <c r="D73" s="192">
        <f t="shared" si="5"/>
        <v>9</v>
      </c>
      <c r="E73" s="193">
        <f>'Показатель 1.1'!I76</f>
        <v>2</v>
      </c>
      <c r="F73" s="194">
        <f>'Показатель 1.2'!D76</f>
        <v>0</v>
      </c>
      <c r="G73" s="194">
        <f>'Показатель 1.3 '!D76</f>
        <v>2</v>
      </c>
      <c r="H73" s="194">
        <f>'Показатель 1.4'!D76</f>
        <v>2</v>
      </c>
      <c r="I73" s="194">
        <f>'Показатель 1.5'!G76</f>
        <v>0</v>
      </c>
      <c r="J73" s="194">
        <f>'Показатель 1.6'!F76</f>
        <v>3</v>
      </c>
    </row>
    <row r="74" spans="1:10" ht="15.95" customHeight="1" x14ac:dyDescent="0.2">
      <c r="A74" s="65" t="s">
        <v>67</v>
      </c>
      <c r="B74" s="74"/>
      <c r="C74" s="238"/>
      <c r="D74" s="195"/>
      <c r="E74" s="195"/>
      <c r="F74" s="195"/>
      <c r="G74" s="195"/>
      <c r="H74" s="195"/>
      <c r="I74" s="195"/>
      <c r="J74" s="195"/>
    </row>
    <row r="75" spans="1:10" ht="15.95" customHeight="1" x14ac:dyDescent="0.2">
      <c r="A75" s="107" t="s">
        <v>68</v>
      </c>
      <c r="B75" s="123" t="str">
        <f>VLOOKUP(A75,'Рейтинг (Раздел 1)'!$B$6:$C$90,2,0)</f>
        <v>75-82</v>
      </c>
      <c r="C75" s="199">
        <v>11</v>
      </c>
      <c r="D75" s="192">
        <f t="shared" ref="D75:D86" si="6">SUM(E75:J75)</f>
        <v>4</v>
      </c>
      <c r="E75" s="193">
        <f>'Показатель 1.1'!I78</f>
        <v>2</v>
      </c>
      <c r="F75" s="194">
        <f>'Показатель 1.2'!D78</f>
        <v>0</v>
      </c>
      <c r="G75" s="194">
        <f>'Показатель 1.3 '!D78</f>
        <v>2</v>
      </c>
      <c r="H75" s="194">
        <f>'Показатель 1.4'!D78</f>
        <v>0</v>
      </c>
      <c r="I75" s="194">
        <f>'Показатель 1.5'!G78</f>
        <v>0</v>
      </c>
      <c r="J75" s="194">
        <f>'Показатель 1.6'!F78</f>
        <v>0</v>
      </c>
    </row>
    <row r="76" spans="1:10" ht="15.95" customHeight="1" x14ac:dyDescent="0.2">
      <c r="A76" s="107" t="s">
        <v>69</v>
      </c>
      <c r="B76" s="123" t="str">
        <f>VLOOKUP(A76,'Рейтинг (Раздел 1)'!$B$6:$C$90,2,0)</f>
        <v>30-38</v>
      </c>
      <c r="C76" s="199" t="s">
        <v>697</v>
      </c>
      <c r="D76" s="192">
        <f t="shared" si="6"/>
        <v>9</v>
      </c>
      <c r="E76" s="193">
        <f>'Показатель 1.1'!I79</f>
        <v>4</v>
      </c>
      <c r="F76" s="194">
        <f>'Показатель 1.2'!D79</f>
        <v>0</v>
      </c>
      <c r="G76" s="194">
        <f>'Показатель 1.3 '!D79</f>
        <v>0</v>
      </c>
      <c r="H76" s="194">
        <f>'Показатель 1.4'!D79</f>
        <v>2</v>
      </c>
      <c r="I76" s="194">
        <f>'Показатель 1.5'!G79</f>
        <v>3</v>
      </c>
      <c r="J76" s="194">
        <f>'Показатель 1.6'!F79</f>
        <v>0</v>
      </c>
    </row>
    <row r="77" spans="1:10" ht="15.95" customHeight="1" x14ac:dyDescent="0.2">
      <c r="A77" s="107" t="s">
        <v>70</v>
      </c>
      <c r="B77" s="123" t="str">
        <f>VLOOKUP(A77,'Рейтинг (Раздел 1)'!$B$6:$C$90,2,0)</f>
        <v>30-38</v>
      </c>
      <c r="C77" s="199" t="s">
        <v>697</v>
      </c>
      <c r="D77" s="192">
        <f t="shared" si="6"/>
        <v>9</v>
      </c>
      <c r="E77" s="193">
        <f>'Показатель 1.1'!I80</f>
        <v>2</v>
      </c>
      <c r="F77" s="194">
        <f>'Показатель 1.2'!D80</f>
        <v>2</v>
      </c>
      <c r="G77" s="194">
        <f>'Показатель 1.3 '!D80</f>
        <v>2</v>
      </c>
      <c r="H77" s="194">
        <f>'Показатель 1.4'!D80</f>
        <v>0</v>
      </c>
      <c r="I77" s="194">
        <f>'Показатель 1.5'!G80</f>
        <v>0</v>
      </c>
      <c r="J77" s="194">
        <f>'Показатель 1.6'!F80</f>
        <v>3</v>
      </c>
    </row>
    <row r="78" spans="1:10" ht="15.95" customHeight="1" x14ac:dyDescent="0.2">
      <c r="A78" s="107" t="s">
        <v>71</v>
      </c>
      <c r="B78" s="123" t="str">
        <f>VLOOKUP(A78,'Рейтинг (Раздел 1)'!$B$6:$C$90,2,0)</f>
        <v>52-58</v>
      </c>
      <c r="C78" s="199" t="s">
        <v>698</v>
      </c>
      <c r="D78" s="192">
        <f t="shared" si="6"/>
        <v>7</v>
      </c>
      <c r="E78" s="193">
        <f>'Показатель 1.1'!I81</f>
        <v>2</v>
      </c>
      <c r="F78" s="194">
        <f>'Показатель 1.2'!D81</f>
        <v>2</v>
      </c>
      <c r="G78" s="194">
        <f>'Показатель 1.3 '!D81</f>
        <v>2</v>
      </c>
      <c r="H78" s="194">
        <f>'Показатель 1.4'!D81</f>
        <v>0</v>
      </c>
      <c r="I78" s="194">
        <f>'Показатель 1.5'!G81</f>
        <v>1</v>
      </c>
      <c r="J78" s="194">
        <f>'Показатель 1.6'!F81</f>
        <v>0</v>
      </c>
    </row>
    <row r="79" spans="1:10" ht="15.95" customHeight="1" x14ac:dyDescent="0.2">
      <c r="A79" s="107" t="s">
        <v>72</v>
      </c>
      <c r="B79" s="123" t="str">
        <f>VLOOKUP(A79,'Рейтинг (Раздел 1)'!$B$6:$C$90,2,0)</f>
        <v>59-69</v>
      </c>
      <c r="C79" s="199" t="s">
        <v>705</v>
      </c>
      <c r="D79" s="192">
        <f t="shared" si="6"/>
        <v>6</v>
      </c>
      <c r="E79" s="193">
        <f>'Показатель 1.1'!I82</f>
        <v>4</v>
      </c>
      <c r="F79" s="194">
        <f>'Показатель 1.2'!D82</f>
        <v>0</v>
      </c>
      <c r="G79" s="194">
        <f>'Показатель 1.3 '!D82</f>
        <v>2</v>
      </c>
      <c r="H79" s="194">
        <f>'Показатель 1.4'!D82</f>
        <v>0</v>
      </c>
      <c r="I79" s="194">
        <f>'Показатель 1.5'!G82</f>
        <v>0</v>
      </c>
      <c r="J79" s="194">
        <f>'Показатель 1.6'!F82</f>
        <v>0</v>
      </c>
    </row>
    <row r="80" spans="1:10" ht="15.95" customHeight="1" x14ac:dyDescent="0.2">
      <c r="A80" s="107" t="s">
        <v>73</v>
      </c>
      <c r="B80" s="123" t="str">
        <f>VLOOKUP(A80,'Рейтинг (Раздел 1)'!$B$6:$C$90,2,0)</f>
        <v>84-85</v>
      </c>
      <c r="C80" s="199">
        <v>12</v>
      </c>
      <c r="D80" s="192">
        <f t="shared" si="6"/>
        <v>3</v>
      </c>
      <c r="E80" s="193">
        <f>'Показатель 1.1'!I83</f>
        <v>1</v>
      </c>
      <c r="F80" s="194">
        <f>'Показатель 1.2'!D83</f>
        <v>0</v>
      </c>
      <c r="G80" s="194">
        <f>'Показатель 1.3 '!D83</f>
        <v>2</v>
      </c>
      <c r="H80" s="194">
        <f>'Показатель 1.4'!D83</f>
        <v>0</v>
      </c>
      <c r="I80" s="194">
        <f>'Показатель 1.5'!G83</f>
        <v>0</v>
      </c>
      <c r="J80" s="194">
        <f>'Показатель 1.6'!F83</f>
        <v>0</v>
      </c>
    </row>
    <row r="81" spans="1:10" ht="15.95" customHeight="1" x14ac:dyDescent="0.2">
      <c r="A81" s="107" t="s">
        <v>74</v>
      </c>
      <c r="B81" s="123" t="str">
        <f>VLOOKUP(A81,'Рейтинг (Раздел 1)'!$B$6:$C$90,2,0)</f>
        <v>1-5</v>
      </c>
      <c r="C81" s="199">
        <v>1</v>
      </c>
      <c r="D81" s="192">
        <f t="shared" si="6"/>
        <v>13</v>
      </c>
      <c r="E81" s="193">
        <f>'Показатель 1.1'!I84</f>
        <v>4</v>
      </c>
      <c r="F81" s="194">
        <f>'Показатель 1.2'!D84</f>
        <v>2</v>
      </c>
      <c r="G81" s="194">
        <f>'Показатель 1.3 '!D84</f>
        <v>2</v>
      </c>
      <c r="H81" s="194">
        <f>'Показатель 1.4'!D84</f>
        <v>2</v>
      </c>
      <c r="I81" s="194">
        <f>'Показатель 1.5'!G84</f>
        <v>3</v>
      </c>
      <c r="J81" s="194">
        <f>'Показатель 1.6'!F84</f>
        <v>0</v>
      </c>
    </row>
    <row r="82" spans="1:10" ht="15.95" customHeight="1" x14ac:dyDescent="0.2">
      <c r="A82" s="107" t="s">
        <v>75</v>
      </c>
      <c r="B82" s="123" t="str">
        <f>VLOOKUP(A82,'Рейтинг (Раздел 1)'!$B$6:$C$90,2,0)</f>
        <v>10-19</v>
      </c>
      <c r="C82" s="199" t="s">
        <v>706</v>
      </c>
      <c r="D82" s="192">
        <f t="shared" si="6"/>
        <v>11</v>
      </c>
      <c r="E82" s="193">
        <f>'Показатель 1.1'!I85</f>
        <v>4</v>
      </c>
      <c r="F82" s="194">
        <f>'Показатель 1.2'!D85</f>
        <v>2</v>
      </c>
      <c r="G82" s="194">
        <f>'Показатель 1.3 '!D85</f>
        <v>2</v>
      </c>
      <c r="H82" s="194">
        <f>'Показатель 1.4'!D85</f>
        <v>2</v>
      </c>
      <c r="I82" s="194">
        <f>'Показатель 1.5'!G85</f>
        <v>1</v>
      </c>
      <c r="J82" s="194">
        <f>'Показатель 1.6'!F85</f>
        <v>0</v>
      </c>
    </row>
    <row r="83" spans="1:10" ht="15.95" customHeight="1" x14ac:dyDescent="0.2">
      <c r="A83" s="107" t="s">
        <v>76</v>
      </c>
      <c r="B83" s="123" t="str">
        <f>VLOOKUP(A83,'Рейтинг (Раздел 1)'!$B$6:$C$90,2,0)</f>
        <v>59-69</v>
      </c>
      <c r="C83" s="199" t="s">
        <v>705</v>
      </c>
      <c r="D83" s="192">
        <f t="shared" si="6"/>
        <v>6</v>
      </c>
      <c r="E83" s="193">
        <f>'Показатель 1.1'!I86</f>
        <v>2</v>
      </c>
      <c r="F83" s="194">
        <f>'Показатель 1.2'!D86</f>
        <v>0</v>
      </c>
      <c r="G83" s="194">
        <f>'Показатель 1.3 '!D86</f>
        <v>2</v>
      </c>
      <c r="H83" s="194">
        <f>'Показатель 1.4'!D86</f>
        <v>2</v>
      </c>
      <c r="I83" s="194">
        <f>'Показатель 1.5'!G86</f>
        <v>0</v>
      </c>
      <c r="J83" s="194">
        <f>'Показатель 1.6'!F86</f>
        <v>0</v>
      </c>
    </row>
    <row r="84" spans="1:10" ht="15.95" customHeight="1" x14ac:dyDescent="0.2">
      <c r="A84" s="107" t="s">
        <v>77</v>
      </c>
      <c r="B84" s="123" t="str">
        <f>VLOOKUP(A84,'Рейтинг (Раздел 1)'!$B$6:$C$90,2,0)</f>
        <v>10-19</v>
      </c>
      <c r="C84" s="199" t="s">
        <v>706</v>
      </c>
      <c r="D84" s="192">
        <f t="shared" si="6"/>
        <v>11</v>
      </c>
      <c r="E84" s="193">
        <f>'Показатель 1.1'!I87</f>
        <v>4</v>
      </c>
      <c r="F84" s="194">
        <f>'Показатель 1.2'!D87</f>
        <v>0</v>
      </c>
      <c r="G84" s="194">
        <f>'Показатель 1.3 '!D87</f>
        <v>2</v>
      </c>
      <c r="H84" s="194">
        <f>'Показатель 1.4'!D87</f>
        <v>0</v>
      </c>
      <c r="I84" s="194">
        <f>'Показатель 1.5'!G87</f>
        <v>2</v>
      </c>
      <c r="J84" s="194">
        <f>'Показатель 1.6'!F87</f>
        <v>3</v>
      </c>
    </row>
    <row r="85" spans="1:10" ht="15.95" customHeight="1" x14ac:dyDescent="0.2">
      <c r="A85" s="107" t="s">
        <v>78</v>
      </c>
      <c r="B85" s="123" t="str">
        <f>VLOOKUP(A85,'Рейтинг (Раздел 1)'!$B$6:$C$90,2,0)</f>
        <v>10-19</v>
      </c>
      <c r="C85" s="199" t="s">
        <v>706</v>
      </c>
      <c r="D85" s="192">
        <f t="shared" si="6"/>
        <v>11</v>
      </c>
      <c r="E85" s="193">
        <f>'Показатель 1.1'!I88</f>
        <v>2</v>
      </c>
      <c r="F85" s="194">
        <f>'Показатель 1.2'!D88</f>
        <v>2</v>
      </c>
      <c r="G85" s="194">
        <f>'Показатель 1.3 '!D88</f>
        <v>2</v>
      </c>
      <c r="H85" s="194">
        <f>'Показатель 1.4'!D88</f>
        <v>2</v>
      </c>
      <c r="I85" s="194">
        <f>'Показатель 1.5'!G88</f>
        <v>3</v>
      </c>
      <c r="J85" s="194">
        <f>'Показатель 1.6'!F88</f>
        <v>0</v>
      </c>
    </row>
    <row r="86" spans="1:10" ht="15.95" customHeight="1" x14ac:dyDescent="0.2">
      <c r="A86" s="107" t="s">
        <v>79</v>
      </c>
      <c r="B86" s="123" t="str">
        <f>VLOOKUP(A86,'Рейтинг (Раздел 1)'!$B$6:$C$90,2,0)</f>
        <v>52-58</v>
      </c>
      <c r="C86" s="199" t="s">
        <v>698</v>
      </c>
      <c r="D86" s="192">
        <f t="shared" si="6"/>
        <v>7</v>
      </c>
      <c r="E86" s="193">
        <f>'Показатель 1.1'!I89</f>
        <v>2</v>
      </c>
      <c r="F86" s="194">
        <f>'Показатель 1.2'!D89</f>
        <v>0</v>
      </c>
      <c r="G86" s="194">
        <f>'Показатель 1.3 '!D89</f>
        <v>0</v>
      </c>
      <c r="H86" s="194">
        <f>'Показатель 1.4'!D89</f>
        <v>2</v>
      </c>
      <c r="I86" s="194">
        <f>'Показатель 1.5'!G89</f>
        <v>3</v>
      </c>
      <c r="J86" s="194">
        <f>'Показатель 1.6'!F89</f>
        <v>0</v>
      </c>
    </row>
    <row r="87" spans="1:10" ht="15.95" customHeight="1" x14ac:dyDescent="0.2">
      <c r="A87" s="65" t="s">
        <v>80</v>
      </c>
      <c r="B87" s="74"/>
      <c r="C87" s="238"/>
      <c r="D87" s="195"/>
      <c r="E87" s="195"/>
      <c r="F87" s="195"/>
      <c r="G87" s="195"/>
      <c r="H87" s="195"/>
      <c r="I87" s="195"/>
      <c r="J87" s="195"/>
    </row>
    <row r="88" spans="1:10" ht="15.95" customHeight="1" x14ac:dyDescent="0.2">
      <c r="A88" s="107" t="s">
        <v>81</v>
      </c>
      <c r="B88" s="123" t="str">
        <f>VLOOKUP(A88,'Рейтинг (Раздел 1)'!$B$6:$C$90,2,0)</f>
        <v>20-28</v>
      </c>
      <c r="C88" s="199">
        <v>3</v>
      </c>
      <c r="D88" s="192">
        <f t="shared" ref="D88:D96" si="7">SUM(E88:J88)</f>
        <v>10</v>
      </c>
      <c r="E88" s="193">
        <f>'Показатель 1.1'!I91</f>
        <v>4</v>
      </c>
      <c r="F88" s="194">
        <f>'Показатель 1.2'!D91</f>
        <v>2</v>
      </c>
      <c r="G88" s="194">
        <f>'Показатель 1.3 '!D91</f>
        <v>2</v>
      </c>
      <c r="H88" s="194">
        <f>'Показатель 1.4'!D91</f>
        <v>2</v>
      </c>
      <c r="I88" s="194">
        <f>'Показатель 1.5'!G91</f>
        <v>0</v>
      </c>
      <c r="J88" s="194">
        <f>'Показатель 1.6'!F91</f>
        <v>0</v>
      </c>
    </row>
    <row r="89" spans="1:10" ht="15.95" customHeight="1" x14ac:dyDescent="0.2">
      <c r="A89" s="107" t="s">
        <v>82</v>
      </c>
      <c r="B89" s="123" t="str">
        <f>VLOOKUP(A89,'Рейтинг (Раздел 1)'!$B$6:$C$90,2,0)</f>
        <v>10-19</v>
      </c>
      <c r="C89" s="199">
        <v>2</v>
      </c>
      <c r="D89" s="192">
        <f t="shared" si="7"/>
        <v>11</v>
      </c>
      <c r="E89" s="193">
        <f>'Показатель 1.1'!I92</f>
        <v>4</v>
      </c>
      <c r="F89" s="194">
        <f>'Показатель 1.2'!D92</f>
        <v>2</v>
      </c>
      <c r="G89" s="194">
        <f>'Показатель 1.3 '!D92</f>
        <v>2</v>
      </c>
      <c r="H89" s="194">
        <f>'Показатель 1.4'!D92</f>
        <v>0</v>
      </c>
      <c r="I89" s="194">
        <f>'Показатель 1.5'!G92</f>
        <v>2</v>
      </c>
      <c r="J89" s="194">
        <f>'Показатель 1.6'!F92</f>
        <v>1</v>
      </c>
    </row>
    <row r="90" spans="1:10" ht="15.95" customHeight="1" x14ac:dyDescent="0.2">
      <c r="A90" s="107" t="s">
        <v>83</v>
      </c>
      <c r="B90" s="123" t="str">
        <f>VLOOKUP(A90,'Рейтинг (Раздел 1)'!$B$6:$C$90,2,0)</f>
        <v>30-38</v>
      </c>
      <c r="C90" s="199">
        <v>5</v>
      </c>
      <c r="D90" s="192">
        <f t="shared" si="7"/>
        <v>9</v>
      </c>
      <c r="E90" s="193">
        <f>'Показатель 1.1'!I93</f>
        <v>4</v>
      </c>
      <c r="F90" s="194">
        <f>'Показатель 1.2'!D93</f>
        <v>1</v>
      </c>
      <c r="G90" s="194">
        <f>'Показатель 1.3 '!D93</f>
        <v>2</v>
      </c>
      <c r="H90" s="194">
        <f>'Показатель 1.4'!D93</f>
        <v>2</v>
      </c>
      <c r="I90" s="194">
        <f>'Показатель 1.5'!G93</f>
        <v>0</v>
      </c>
      <c r="J90" s="194">
        <f>'Показатель 1.6'!F93</f>
        <v>0</v>
      </c>
    </row>
    <row r="91" spans="1:10" ht="15.95" customHeight="1" x14ac:dyDescent="0.2">
      <c r="A91" s="107" t="s">
        <v>84</v>
      </c>
      <c r="B91" s="123" t="str">
        <f>VLOOKUP(A91,'Рейтинг (Раздел 1)'!$B$6:$C$90,2,0)</f>
        <v>75-82</v>
      </c>
      <c r="C91" s="199">
        <v>9</v>
      </c>
      <c r="D91" s="192">
        <f t="shared" si="7"/>
        <v>4</v>
      </c>
      <c r="E91" s="193">
        <f>'Показатель 1.1'!I94</f>
        <v>2</v>
      </c>
      <c r="F91" s="194">
        <f>'Показатель 1.2'!D94</f>
        <v>0</v>
      </c>
      <c r="G91" s="194">
        <f>'Показатель 1.3 '!D94</f>
        <v>0</v>
      </c>
      <c r="H91" s="194">
        <f>'Показатель 1.4'!D94</f>
        <v>2</v>
      </c>
      <c r="I91" s="194">
        <f>'Показатель 1.5'!G94</f>
        <v>0</v>
      </c>
      <c r="J91" s="194">
        <f>'Показатель 1.6'!F94</f>
        <v>0</v>
      </c>
    </row>
    <row r="92" spans="1:10" ht="15.95" customHeight="1" x14ac:dyDescent="0.2">
      <c r="A92" s="107" t="s">
        <v>85</v>
      </c>
      <c r="B92" s="123" t="str">
        <f>VLOOKUP(A92,'Рейтинг (Раздел 1)'!$B$6:$C$90,2,0)</f>
        <v>59-69</v>
      </c>
      <c r="C92" s="199" t="s">
        <v>698</v>
      </c>
      <c r="D92" s="192">
        <f t="shared" si="7"/>
        <v>6</v>
      </c>
      <c r="E92" s="193">
        <f>'Показатель 1.1'!I95</f>
        <v>4</v>
      </c>
      <c r="F92" s="194">
        <f>'Показатель 1.2'!D95</f>
        <v>0</v>
      </c>
      <c r="G92" s="194">
        <f>'Показатель 1.3 '!D95</f>
        <v>0</v>
      </c>
      <c r="H92" s="194">
        <f>'Показатель 1.4'!D95</f>
        <v>2</v>
      </c>
      <c r="I92" s="194">
        <f>'Показатель 1.5'!G95</f>
        <v>0</v>
      </c>
      <c r="J92" s="194">
        <f>'Показатель 1.6'!F95</f>
        <v>0</v>
      </c>
    </row>
    <row r="93" spans="1:10" ht="15.95" customHeight="1" x14ac:dyDescent="0.2">
      <c r="A93" s="107" t="s">
        <v>86</v>
      </c>
      <c r="B93" s="123">
        <f>VLOOKUP(A93,'Рейтинг (Раздел 1)'!$B$6:$C$90,2,0)</f>
        <v>29</v>
      </c>
      <c r="C93" s="199">
        <v>4</v>
      </c>
      <c r="D93" s="192">
        <f t="shared" si="7"/>
        <v>9.5</v>
      </c>
      <c r="E93" s="193">
        <f>'Показатель 1.1'!I96</f>
        <v>0.5</v>
      </c>
      <c r="F93" s="194">
        <f>'Показатель 1.2'!D96</f>
        <v>2</v>
      </c>
      <c r="G93" s="194">
        <f>'Показатель 1.3 '!D96</f>
        <v>2</v>
      </c>
      <c r="H93" s="194">
        <f>'Показатель 1.4'!D96</f>
        <v>0</v>
      </c>
      <c r="I93" s="194">
        <f>'Показатель 1.5'!G96</f>
        <v>2</v>
      </c>
      <c r="J93" s="194">
        <f>'Показатель 1.6'!F96</f>
        <v>3</v>
      </c>
    </row>
    <row r="94" spans="1:10" ht="15.95" customHeight="1" x14ac:dyDescent="0.2">
      <c r="A94" s="107" t="s">
        <v>87</v>
      </c>
      <c r="B94" s="123" t="str">
        <f>VLOOKUP(A94,'Рейтинг (Раздел 1)'!$B$6:$C$90,2,0)</f>
        <v>52-58</v>
      </c>
      <c r="C94" s="199">
        <v>6</v>
      </c>
      <c r="D94" s="192">
        <f t="shared" si="7"/>
        <v>7</v>
      </c>
      <c r="E94" s="193">
        <f>'Показатель 1.1'!I97</f>
        <v>2</v>
      </c>
      <c r="F94" s="194">
        <f>'Показатель 1.2'!D97</f>
        <v>0</v>
      </c>
      <c r="G94" s="194">
        <f>'Показатель 1.3 '!D97</f>
        <v>2</v>
      </c>
      <c r="H94" s="194">
        <f>'Показатель 1.4'!D97</f>
        <v>0</v>
      </c>
      <c r="I94" s="194">
        <f>'Показатель 1.5'!G97</f>
        <v>0</v>
      </c>
      <c r="J94" s="194">
        <f>'Показатель 1.6'!F97</f>
        <v>3</v>
      </c>
    </row>
    <row r="95" spans="1:10" ht="15.95" customHeight="1" x14ac:dyDescent="0.2">
      <c r="A95" s="107" t="s">
        <v>88</v>
      </c>
      <c r="B95" s="123" t="str">
        <f>VLOOKUP(A95,'Рейтинг (Раздел 1)'!$B$6:$C$90,2,0)</f>
        <v>59-69</v>
      </c>
      <c r="C95" s="199" t="s">
        <v>698</v>
      </c>
      <c r="D95" s="192">
        <f t="shared" si="7"/>
        <v>6</v>
      </c>
      <c r="E95" s="193">
        <f>'Показатель 1.1'!I98</f>
        <v>2</v>
      </c>
      <c r="F95" s="194">
        <f>'Показатель 1.2'!D98</f>
        <v>2</v>
      </c>
      <c r="G95" s="194">
        <f>'Показатель 1.3 '!D98</f>
        <v>2</v>
      </c>
      <c r="H95" s="194">
        <f>'Показатель 1.4'!D98</f>
        <v>0</v>
      </c>
      <c r="I95" s="194">
        <f>'Показатель 1.5'!G98</f>
        <v>0</v>
      </c>
      <c r="J95" s="194">
        <f>'Показатель 1.6'!F98</f>
        <v>0</v>
      </c>
    </row>
    <row r="96" spans="1:10" ht="15.95" customHeight="1" x14ac:dyDescent="0.2">
      <c r="A96" s="107" t="s">
        <v>89</v>
      </c>
      <c r="B96" s="123" t="str">
        <f>VLOOKUP(A96,'Рейтинг (Раздел 1)'!$B$6:$C$90,2,0)</f>
        <v>1-5</v>
      </c>
      <c r="C96" s="199">
        <v>1</v>
      </c>
      <c r="D96" s="192">
        <f t="shared" si="7"/>
        <v>13</v>
      </c>
      <c r="E96" s="193">
        <f>'Показатель 1.1'!I99</f>
        <v>1</v>
      </c>
      <c r="F96" s="194">
        <f>'Показатель 1.2'!D99</f>
        <v>2</v>
      </c>
      <c r="G96" s="194">
        <f>'Показатель 1.3 '!D99</f>
        <v>2</v>
      </c>
      <c r="H96" s="194">
        <f>'Показатель 1.4'!D99</f>
        <v>2</v>
      </c>
      <c r="I96" s="194">
        <f>'Показатель 1.5'!G99</f>
        <v>3</v>
      </c>
      <c r="J96" s="194">
        <f>'Показатель 1.6'!F99</f>
        <v>3</v>
      </c>
    </row>
    <row r="97" spans="1:10" ht="15.95" customHeight="1" x14ac:dyDescent="0.2">
      <c r="A97" s="65" t="s">
        <v>162</v>
      </c>
      <c r="B97" s="74"/>
      <c r="C97" s="238"/>
      <c r="D97" s="195"/>
      <c r="E97" s="195"/>
      <c r="F97" s="195"/>
      <c r="G97" s="195"/>
      <c r="H97" s="195"/>
      <c r="I97" s="195"/>
      <c r="J97" s="195"/>
    </row>
    <row r="98" spans="1:10" x14ac:dyDescent="0.2">
      <c r="A98" s="78" t="s">
        <v>163</v>
      </c>
      <c r="B98" s="123">
        <f>VLOOKUP(A98,'Рейтинг (Раздел 1)'!$B$6:$C$90,2,0)</f>
        <v>83</v>
      </c>
      <c r="C98" s="199">
        <v>1</v>
      </c>
      <c r="D98" s="192">
        <f>SUM(E98:J98)</f>
        <v>3.5</v>
      </c>
      <c r="E98" s="193">
        <f>'Показатель 1.1'!I101</f>
        <v>0.5</v>
      </c>
      <c r="F98" s="194">
        <f>'Показатель 1.2'!D101</f>
        <v>1</v>
      </c>
      <c r="G98" s="194">
        <f>'Показатель 1.3 '!D101</f>
        <v>2</v>
      </c>
      <c r="H98" s="194">
        <f>'Показатель 1.4'!D101</f>
        <v>0</v>
      </c>
      <c r="I98" s="194">
        <f>'Показатель 1.5'!G101</f>
        <v>0</v>
      </c>
      <c r="J98" s="194">
        <f>'Показатель 1.6'!F101</f>
        <v>0</v>
      </c>
    </row>
    <row r="99" spans="1:10" x14ac:dyDescent="0.2">
      <c r="A99" s="78" t="s">
        <v>164</v>
      </c>
      <c r="B99" s="123" t="str">
        <f>VLOOKUP(A99,'Рейтинг (Раздел 1)'!$B$6:$C$90,2,0)</f>
        <v>84-85</v>
      </c>
      <c r="C99" s="199">
        <v>2</v>
      </c>
      <c r="D99" s="192">
        <f>SUM(E99:J99)</f>
        <v>3</v>
      </c>
      <c r="E99" s="193">
        <f>'Показатель 1.1'!I102</f>
        <v>0</v>
      </c>
      <c r="F99" s="194">
        <f>'Показатель 1.2'!D102</f>
        <v>1</v>
      </c>
      <c r="G99" s="194">
        <f>'Показатель 1.3 '!D102</f>
        <v>2</v>
      </c>
      <c r="H99" s="194">
        <f>'Показатель 1.4'!D102</f>
        <v>0</v>
      </c>
      <c r="I99" s="194">
        <f>'Показатель 1.5'!G102</f>
        <v>0</v>
      </c>
      <c r="J99" s="194">
        <f>'Показатель 1.6'!F102</f>
        <v>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124" zoomScaleNormal="100" zoomScaleSheetLayoutView="124" workbookViewId="0">
      <selection activeCell="I7" sqref="I7"/>
    </sheetView>
  </sheetViews>
  <sheetFormatPr defaultColWidth="9.140625" defaultRowHeight="12.75" x14ac:dyDescent="0.2"/>
  <cols>
    <col min="1" max="1" width="5.28515625" style="82" customWidth="1"/>
    <col min="2" max="2" width="91.28515625" style="82" customWidth="1"/>
    <col min="3" max="3" width="6.140625" style="82" customWidth="1"/>
    <col min="4" max="4" width="13.28515625" style="82" customWidth="1"/>
    <col min="5" max="5" width="14.42578125" style="82" customWidth="1"/>
    <col min="6" max="16384" width="9.140625" style="82"/>
  </cols>
  <sheetData>
    <row r="1" spans="1:5" ht="13.5" thickBot="1" x14ac:dyDescent="0.25">
      <c r="A1" s="185">
        <v>2015</v>
      </c>
    </row>
    <row r="3" spans="1:5" x14ac:dyDescent="0.2">
      <c r="A3" s="208" t="s">
        <v>117</v>
      </c>
      <c r="B3" s="209" t="s">
        <v>118</v>
      </c>
      <c r="C3" s="209" t="s">
        <v>119</v>
      </c>
      <c r="D3" s="209" t="s">
        <v>120</v>
      </c>
      <c r="E3" s="209"/>
    </row>
    <row r="4" spans="1:5" ht="51" x14ac:dyDescent="0.2">
      <c r="A4" s="208"/>
      <c r="B4" s="209"/>
      <c r="C4" s="209"/>
      <c r="D4" s="83" t="s">
        <v>121</v>
      </c>
      <c r="E4" s="84" t="s">
        <v>122</v>
      </c>
    </row>
    <row r="5" spans="1:5" ht="89.25" x14ac:dyDescent="0.2">
      <c r="A5" s="85">
        <v>1</v>
      </c>
      <c r="B5" s="86" t="s">
        <v>151</v>
      </c>
      <c r="C5" s="87">
        <v>16</v>
      </c>
      <c r="D5" s="87"/>
      <c r="E5" s="87"/>
    </row>
    <row r="6" spans="1:5" ht="25.5" x14ac:dyDescent="0.2">
      <c r="A6" s="210" t="s">
        <v>123</v>
      </c>
      <c r="B6" s="94" t="s">
        <v>503</v>
      </c>
      <c r="C6" s="205"/>
      <c r="D6" s="205"/>
      <c r="E6" s="205"/>
    </row>
    <row r="7" spans="1:5" ht="68.25" customHeight="1" x14ac:dyDescent="0.2">
      <c r="A7" s="211"/>
      <c r="B7" s="95" t="s">
        <v>150</v>
      </c>
      <c r="C7" s="206"/>
      <c r="D7" s="206"/>
      <c r="E7" s="206"/>
    </row>
    <row r="8" spans="1:5" ht="25.5" x14ac:dyDescent="0.2">
      <c r="A8" s="88"/>
      <c r="B8" s="89" t="s">
        <v>124</v>
      </c>
      <c r="C8" s="83">
        <v>4</v>
      </c>
      <c r="D8" s="83">
        <v>0.5</v>
      </c>
      <c r="E8" s="83">
        <v>0.5</v>
      </c>
    </row>
    <row r="9" spans="1:5" ht="25.5" x14ac:dyDescent="0.2">
      <c r="A9" s="88"/>
      <c r="B9" s="89" t="s">
        <v>125</v>
      </c>
      <c r="C9" s="83">
        <v>2</v>
      </c>
      <c r="D9" s="83">
        <v>0.5</v>
      </c>
      <c r="E9" s="83">
        <v>0.5</v>
      </c>
    </row>
    <row r="10" spans="1:5" x14ac:dyDescent="0.2">
      <c r="A10" s="88"/>
      <c r="B10" s="89" t="s">
        <v>126</v>
      </c>
      <c r="C10" s="83">
        <v>0</v>
      </c>
      <c r="D10" s="83"/>
      <c r="E10" s="83"/>
    </row>
    <row r="11" spans="1:5" ht="25.5" x14ac:dyDescent="0.2">
      <c r="A11" s="204" t="s">
        <v>127</v>
      </c>
      <c r="B11" s="91" t="s">
        <v>148</v>
      </c>
      <c r="C11" s="205"/>
      <c r="D11" s="205"/>
      <c r="E11" s="205"/>
    </row>
    <row r="12" spans="1:5" ht="127.5" x14ac:dyDescent="0.2">
      <c r="A12" s="204"/>
      <c r="B12" s="92" t="s">
        <v>149</v>
      </c>
      <c r="C12" s="206"/>
      <c r="D12" s="206"/>
      <c r="E12" s="206"/>
    </row>
    <row r="13" spans="1:5" x14ac:dyDescent="0.2">
      <c r="A13" s="93"/>
      <c r="B13" s="89" t="s">
        <v>128</v>
      </c>
      <c r="C13" s="83">
        <v>2</v>
      </c>
      <c r="D13" s="83"/>
      <c r="E13" s="83"/>
    </row>
    <row r="14" spans="1:5" x14ac:dyDescent="0.2">
      <c r="A14" s="90"/>
      <c r="B14" s="89" t="s">
        <v>129</v>
      </c>
      <c r="C14" s="83">
        <v>1</v>
      </c>
      <c r="D14" s="83"/>
      <c r="E14" s="83"/>
    </row>
    <row r="15" spans="1:5" x14ac:dyDescent="0.2">
      <c r="A15" s="90"/>
      <c r="B15" s="89" t="s">
        <v>130</v>
      </c>
      <c r="C15" s="83">
        <v>0</v>
      </c>
      <c r="D15" s="83"/>
      <c r="E15" s="83"/>
    </row>
    <row r="16" spans="1:5" ht="25.5" x14ac:dyDescent="0.2">
      <c r="A16" s="204" t="s">
        <v>131</v>
      </c>
      <c r="B16" s="91" t="s">
        <v>132</v>
      </c>
      <c r="C16" s="205"/>
      <c r="D16" s="205"/>
      <c r="E16" s="205"/>
    </row>
    <row r="17" spans="1:5" ht="63.75" x14ac:dyDescent="0.2">
      <c r="A17" s="204"/>
      <c r="B17" s="92" t="s">
        <v>133</v>
      </c>
      <c r="C17" s="206"/>
      <c r="D17" s="206"/>
      <c r="E17" s="206"/>
    </row>
    <row r="18" spans="1:5" x14ac:dyDescent="0.2">
      <c r="A18" s="88"/>
      <c r="B18" s="89" t="s">
        <v>134</v>
      </c>
      <c r="C18" s="83">
        <v>2</v>
      </c>
      <c r="D18" s="83"/>
      <c r="E18" s="83"/>
    </row>
    <row r="19" spans="1:5" x14ac:dyDescent="0.2">
      <c r="A19" s="88"/>
      <c r="B19" s="89" t="s">
        <v>135</v>
      </c>
      <c r="C19" s="83">
        <v>0</v>
      </c>
      <c r="D19" s="83"/>
      <c r="E19" s="83"/>
    </row>
    <row r="20" spans="1:5" ht="25.5" x14ac:dyDescent="0.2">
      <c r="A20" s="204" t="s">
        <v>136</v>
      </c>
      <c r="B20" s="91" t="s">
        <v>137</v>
      </c>
      <c r="C20" s="205"/>
      <c r="D20" s="205"/>
      <c r="E20" s="205"/>
    </row>
    <row r="21" spans="1:5" ht="38.25" x14ac:dyDescent="0.2">
      <c r="A21" s="204"/>
      <c r="B21" s="92" t="s">
        <v>138</v>
      </c>
      <c r="C21" s="206"/>
      <c r="D21" s="206"/>
      <c r="E21" s="206"/>
    </row>
    <row r="22" spans="1:5" x14ac:dyDescent="0.2">
      <c r="A22" s="88"/>
      <c r="B22" s="89" t="s">
        <v>139</v>
      </c>
      <c r="C22" s="83">
        <v>2</v>
      </c>
      <c r="D22" s="83"/>
      <c r="E22" s="83"/>
    </row>
    <row r="23" spans="1:5" x14ac:dyDescent="0.2">
      <c r="A23" s="88"/>
      <c r="B23" s="89" t="s">
        <v>130</v>
      </c>
      <c r="C23" s="83">
        <v>0</v>
      </c>
      <c r="D23" s="83"/>
      <c r="E23" s="83"/>
    </row>
    <row r="24" spans="1:5" ht="25.5" x14ac:dyDescent="0.2">
      <c r="A24" s="202" t="s">
        <v>140</v>
      </c>
      <c r="B24" s="101" t="str">
        <f>"Доля бюджетных инвестиций, распределенных по объектам законом о бюджете на "&amp;A1&amp;" год, в общем объеме бюджетных инвестиций, предусмотренных законом о бюджете на "&amp;A1&amp;" год."</f>
        <v>Доля бюджетных инвестиций, распределенных по объектам законом о бюджете на 2015 год, в общем объеме бюджетных инвестиций, предусмотренных законом о бюджете на 2015 год.</v>
      </c>
      <c r="C24" s="207"/>
      <c r="D24" s="207"/>
      <c r="E24" s="207"/>
    </row>
    <row r="25" spans="1:5" ht="207.75" customHeight="1" x14ac:dyDescent="0.2">
      <c r="A25" s="202"/>
      <c r="B25" s="102" t="s">
        <v>161</v>
      </c>
      <c r="C25" s="207"/>
      <c r="D25" s="207"/>
      <c r="E25" s="207"/>
    </row>
    <row r="26" spans="1:5" x14ac:dyDescent="0.2">
      <c r="A26" s="90"/>
      <c r="B26" s="89" t="s">
        <v>141</v>
      </c>
      <c r="C26" s="83">
        <v>3</v>
      </c>
      <c r="D26" s="83"/>
      <c r="E26" s="83"/>
    </row>
    <row r="27" spans="1:5" x14ac:dyDescent="0.2">
      <c r="A27" s="90"/>
      <c r="B27" s="89" t="s">
        <v>142</v>
      </c>
      <c r="C27" s="83">
        <v>2</v>
      </c>
      <c r="D27" s="83"/>
      <c r="E27" s="83"/>
    </row>
    <row r="28" spans="1:5" x14ac:dyDescent="0.2">
      <c r="A28" s="90"/>
      <c r="B28" s="89" t="s">
        <v>143</v>
      </c>
      <c r="C28" s="83">
        <v>1</v>
      </c>
      <c r="D28" s="83"/>
      <c r="E28" s="83"/>
    </row>
    <row r="29" spans="1:5" x14ac:dyDescent="0.2">
      <c r="A29" s="90"/>
      <c r="B29" s="89" t="s">
        <v>144</v>
      </c>
      <c r="C29" s="83">
        <v>0</v>
      </c>
      <c r="D29" s="83"/>
      <c r="E29" s="83"/>
    </row>
    <row r="30" spans="1:5" ht="27.75" customHeight="1" x14ac:dyDescent="0.2">
      <c r="A30" s="202" t="s">
        <v>145</v>
      </c>
      <c r="B30" s="94" t="str">
        <f>"Доля субсидий местным бюджетам, распределенных законом о бюджете на "&amp;A1&amp;" год по муниципальным образованиям, в общем объеме субсидий, предусмотренных законом о бюджете на "&amp;A1&amp;" год."</f>
        <v>Доля субсидий местным бюджетам, распределенных законом о бюджете на 2015 год по муниципальным образованиям, в общем объеме субсидий, предусмотренных законом о бюджете на 2015 год.</v>
      </c>
      <c r="C30" s="203"/>
      <c r="D30" s="203"/>
      <c r="E30" s="203"/>
    </row>
    <row r="31" spans="1:5" ht="152.25" customHeight="1" x14ac:dyDescent="0.2">
      <c r="A31" s="202"/>
      <c r="B31" s="95" t="s">
        <v>169</v>
      </c>
      <c r="C31" s="203"/>
      <c r="D31" s="203"/>
      <c r="E31" s="203"/>
    </row>
    <row r="32" spans="1:5" x14ac:dyDescent="0.2">
      <c r="A32" s="88"/>
      <c r="B32" s="89" t="s">
        <v>146</v>
      </c>
      <c r="C32" s="83">
        <v>3</v>
      </c>
      <c r="D32" s="83"/>
      <c r="E32" s="83"/>
    </row>
    <row r="33" spans="1:5" x14ac:dyDescent="0.2">
      <c r="A33" s="88"/>
      <c r="B33" s="89" t="s">
        <v>142</v>
      </c>
      <c r="C33" s="83">
        <v>2</v>
      </c>
      <c r="D33" s="83"/>
      <c r="E33" s="83"/>
    </row>
    <row r="34" spans="1:5" x14ac:dyDescent="0.2">
      <c r="A34" s="88"/>
      <c r="B34" s="89" t="s">
        <v>143</v>
      </c>
      <c r="C34" s="83">
        <v>1</v>
      </c>
      <c r="D34" s="83"/>
      <c r="E34" s="83"/>
    </row>
    <row r="35" spans="1:5" x14ac:dyDescent="0.2">
      <c r="A35" s="88"/>
      <c r="B35" s="89" t="s">
        <v>147</v>
      </c>
      <c r="C35" s="83">
        <v>0</v>
      </c>
      <c r="D35" s="83"/>
      <c r="E35" s="83"/>
    </row>
  </sheetData>
  <mergeCells count="28">
    <mergeCell ref="A3:A4"/>
    <mergeCell ref="B3:B4"/>
    <mergeCell ref="C3:C4"/>
    <mergeCell ref="D3:E3"/>
    <mergeCell ref="A16:A17"/>
    <mergeCell ref="C16:C17"/>
    <mergeCell ref="D16:D17"/>
    <mergeCell ref="E16:E17"/>
    <mergeCell ref="A6:A7"/>
    <mergeCell ref="C6:C7"/>
    <mergeCell ref="D6:D7"/>
    <mergeCell ref="E6:E7"/>
    <mergeCell ref="A30:A31"/>
    <mergeCell ref="C30:C31"/>
    <mergeCell ref="D30:D31"/>
    <mergeCell ref="E30:E31"/>
    <mergeCell ref="A11:A12"/>
    <mergeCell ref="C11:C12"/>
    <mergeCell ref="D11:D12"/>
    <mergeCell ref="E11:E12"/>
    <mergeCell ref="A20:A21"/>
    <mergeCell ref="C20:C21"/>
    <mergeCell ref="D20:D21"/>
    <mergeCell ref="E20:E21"/>
    <mergeCell ref="A24:A25"/>
    <mergeCell ref="C24:C25"/>
    <mergeCell ref="D24:D25"/>
    <mergeCell ref="E24:E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1"/>
  <sheetViews>
    <sheetView view="pageBreakPreview" zoomScaleNormal="100" zoomScaleSheetLayoutView="100" workbookViewId="0">
      <pane xSplit="2" ySplit="9" topLeftCell="C88" activePane="bottomRight" state="frozen"/>
      <selection activeCell="B2" sqref="B1:B1048576"/>
      <selection pane="topRight" activeCell="B2" sqref="B1:B1048576"/>
      <selection pane="bottomLeft" activeCell="B2" sqref="B1:B1048576"/>
      <selection pane="bottomRight" activeCell="H14" sqref="H14"/>
    </sheetView>
  </sheetViews>
  <sheetFormatPr defaultColWidth="9.140625" defaultRowHeight="12.75" x14ac:dyDescent="0.2"/>
  <cols>
    <col min="1" max="1" width="4.28515625" style="60" customWidth="1"/>
    <col min="2" max="2" width="22.7109375" style="98" customWidth="1"/>
    <col min="3" max="3" width="37.140625" style="98" customWidth="1"/>
    <col min="4" max="4" width="16.42578125" style="98" customWidth="1"/>
    <col min="5" max="5" width="20" style="98" customWidth="1"/>
    <col min="6" max="6" width="21.5703125" style="59" customWidth="1"/>
    <col min="7" max="7" width="12.85546875" style="59" customWidth="1"/>
    <col min="8" max="8" width="10.85546875" style="59" customWidth="1"/>
    <col min="9" max="9" width="9.85546875" style="59" customWidth="1"/>
    <col min="10" max="10" width="76.7109375" style="59" customWidth="1"/>
    <col min="11" max="11" width="9.140625" style="98"/>
    <col min="12" max="12" width="40" style="167" customWidth="1"/>
    <col min="13" max="16384" width="9.140625" style="98"/>
  </cols>
  <sheetData>
    <row r="1" spans="1:18" s="82" customFormat="1" ht="21" customHeight="1" x14ac:dyDescent="0.2">
      <c r="A1" s="212" t="s">
        <v>258</v>
      </c>
      <c r="B1" s="212"/>
      <c r="C1" s="212"/>
      <c r="D1" s="212"/>
      <c r="E1" s="212"/>
      <c r="F1" s="212"/>
      <c r="G1" s="212"/>
      <c r="H1" s="212"/>
      <c r="I1" s="212"/>
      <c r="J1" s="212"/>
      <c r="K1" s="5"/>
    </row>
    <row r="2" spans="1:18" ht="15" customHeight="1" x14ac:dyDescent="0.2">
      <c r="A2" s="75" t="s">
        <v>504</v>
      </c>
      <c r="B2" s="75"/>
      <c r="C2" s="115"/>
      <c r="D2" s="115"/>
      <c r="E2" s="115"/>
      <c r="F2" s="115"/>
      <c r="G2" s="115"/>
      <c r="H2" s="115"/>
      <c r="I2" s="115"/>
      <c r="J2" s="115"/>
      <c r="K2" s="167"/>
      <c r="L2" s="98"/>
    </row>
    <row r="3" spans="1:18" ht="29.25" customHeight="1" x14ac:dyDescent="0.2">
      <c r="A3" s="213" t="str">
        <f>'Методика (Раздел 1)'!B7</f>
        <v xml:space="preserve">В целях оценки показателя учитывается публикация закона о бюджете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v>
      </c>
      <c r="B3" s="213"/>
      <c r="C3" s="213"/>
      <c r="D3" s="213"/>
      <c r="E3" s="213"/>
      <c r="F3" s="213"/>
      <c r="G3" s="213"/>
      <c r="H3" s="213"/>
      <c r="I3" s="213"/>
      <c r="J3" s="213"/>
      <c r="K3" s="167"/>
      <c r="L3" s="98"/>
    </row>
    <row r="4" spans="1:18" ht="76.5" x14ac:dyDescent="0.2">
      <c r="A4" s="220" t="s">
        <v>117</v>
      </c>
      <c r="B4" s="96" t="s">
        <v>160</v>
      </c>
      <c r="C4" s="96" t="str">
        <f>'Методика (Раздел 1)'!B6</f>
        <v>Опубликован ли первоначально принятый закон о бюджете на 2015 год и плановый период 2016 и 2017 годов в открытом доступе на портале (сайте) субъекта РФ, предназначенном для публикации бюджетных данных?</v>
      </c>
      <c r="D4" s="214" t="s">
        <v>171</v>
      </c>
      <c r="E4" s="214" t="s">
        <v>170</v>
      </c>
      <c r="F4" s="227" t="s">
        <v>173</v>
      </c>
      <c r="G4" s="228"/>
      <c r="H4" s="228"/>
      <c r="I4" s="229"/>
      <c r="J4" s="214" t="s">
        <v>110</v>
      </c>
      <c r="K4" s="82"/>
      <c r="L4" s="168"/>
      <c r="M4" s="82"/>
      <c r="N4" s="82"/>
      <c r="O4" s="82"/>
      <c r="P4" s="82"/>
      <c r="Q4" s="82"/>
      <c r="R4" s="82"/>
    </row>
    <row r="5" spans="1:18" s="54" customFormat="1" ht="38.25" x14ac:dyDescent="0.2">
      <c r="A5" s="221"/>
      <c r="B5" s="214" t="s">
        <v>152</v>
      </c>
      <c r="C5" s="97" t="str">
        <f>'Методика (Раздел 1)'!B8</f>
        <v>Да, опубликован в структурированном виде, с указанием полных или кратких наименований всех составляющих</v>
      </c>
      <c r="D5" s="215"/>
      <c r="E5" s="215"/>
      <c r="F5" s="217" t="s">
        <v>158</v>
      </c>
      <c r="G5" s="223" t="s">
        <v>159</v>
      </c>
      <c r="H5" s="224"/>
      <c r="I5" s="217" t="s">
        <v>157</v>
      </c>
      <c r="J5" s="215"/>
      <c r="K5" s="53"/>
      <c r="L5" s="169"/>
      <c r="M5" s="53"/>
      <c r="N5" s="53"/>
      <c r="O5" s="53"/>
      <c r="P5" s="53"/>
      <c r="Q5" s="53"/>
      <c r="R5" s="53"/>
    </row>
    <row r="6" spans="1:18" s="54" customFormat="1" ht="51" x14ac:dyDescent="0.2">
      <c r="A6" s="221"/>
      <c r="B6" s="215"/>
      <c r="C6" s="97" t="str">
        <f>'Методика (Раздел 1)'!B9</f>
        <v>Да, опубликован, но не в структурированном виде и (или) без указания полных или кратких наименований всех составляющих</v>
      </c>
      <c r="D6" s="215"/>
      <c r="E6" s="215"/>
      <c r="F6" s="218"/>
      <c r="G6" s="225" t="s">
        <v>156</v>
      </c>
      <c r="H6" s="225" t="s">
        <v>580</v>
      </c>
      <c r="I6" s="218"/>
      <c r="J6" s="215"/>
      <c r="K6" s="53"/>
      <c r="L6" s="169"/>
      <c r="M6" s="53"/>
      <c r="N6" s="53"/>
      <c r="O6" s="53"/>
      <c r="P6" s="53"/>
      <c r="Q6" s="53"/>
      <c r="R6" s="53"/>
    </row>
    <row r="7" spans="1:18" s="54" customFormat="1" x14ac:dyDescent="0.2">
      <c r="A7" s="222"/>
      <c r="B7" s="216"/>
      <c r="C7" s="97" t="str">
        <f>'Методика (Раздел 1)'!B10</f>
        <v xml:space="preserve">Нет, не опубликован </v>
      </c>
      <c r="D7" s="216"/>
      <c r="E7" s="216"/>
      <c r="F7" s="219"/>
      <c r="G7" s="226"/>
      <c r="H7" s="226"/>
      <c r="I7" s="219"/>
      <c r="J7" s="216"/>
      <c r="K7" s="53"/>
      <c r="L7" s="169"/>
      <c r="M7" s="53"/>
      <c r="N7" s="53"/>
      <c r="O7" s="53"/>
      <c r="P7" s="53"/>
      <c r="Q7" s="53"/>
      <c r="R7" s="53"/>
    </row>
    <row r="8" spans="1:18" s="54" customFormat="1" hidden="1" x14ac:dyDescent="0.2">
      <c r="A8" s="35"/>
      <c r="B8" s="97"/>
      <c r="C8" s="97"/>
      <c r="D8" s="97"/>
      <c r="E8" s="97"/>
      <c r="F8" s="117"/>
      <c r="G8" s="117"/>
      <c r="H8" s="117"/>
      <c r="I8" s="100"/>
      <c r="J8" s="52"/>
      <c r="K8" s="53"/>
      <c r="L8" s="169"/>
      <c r="M8" s="53"/>
      <c r="N8" s="53"/>
      <c r="O8" s="53"/>
      <c r="P8" s="53"/>
      <c r="Q8" s="53"/>
      <c r="R8" s="53"/>
    </row>
    <row r="9" spans="1:18" s="64" customFormat="1" x14ac:dyDescent="0.2">
      <c r="A9" s="55"/>
      <c r="B9" s="9" t="s">
        <v>0</v>
      </c>
      <c r="C9" s="29"/>
      <c r="D9" s="105"/>
      <c r="E9" s="105"/>
      <c r="F9" s="113"/>
      <c r="G9" s="113"/>
      <c r="H9" s="113"/>
      <c r="I9" s="113"/>
      <c r="J9" s="103"/>
      <c r="K9" s="63"/>
      <c r="L9" s="157"/>
      <c r="M9" s="63"/>
      <c r="N9" s="63"/>
      <c r="O9" s="63"/>
      <c r="P9" s="63"/>
      <c r="Q9" s="63"/>
      <c r="R9" s="63"/>
    </row>
    <row r="10" spans="1:18" s="39" customFormat="1" x14ac:dyDescent="0.2">
      <c r="A10" s="67">
        <v>1</v>
      </c>
      <c r="B10" s="78" t="s">
        <v>1</v>
      </c>
      <c r="C10" s="108" t="s">
        <v>124</v>
      </c>
      <c r="D10" s="104" t="s">
        <v>674</v>
      </c>
      <c r="E10" s="108"/>
      <c r="F10" s="112">
        <f>IF(C10=C$5,4,IF(C10=C$6,2,0))</f>
        <v>4</v>
      </c>
      <c r="G10" s="112"/>
      <c r="H10" s="112"/>
      <c r="I10" s="112">
        <f>F10*(1-G10)*(1-H10)</f>
        <v>4</v>
      </c>
      <c r="J10" s="19" t="s">
        <v>673</v>
      </c>
      <c r="K10" s="38"/>
      <c r="L10" s="5"/>
      <c r="M10" s="38"/>
      <c r="N10" s="38"/>
      <c r="O10" s="38"/>
      <c r="P10" s="38"/>
      <c r="Q10" s="38"/>
      <c r="R10" s="38"/>
    </row>
    <row r="11" spans="1:18" x14ac:dyDescent="0.2">
      <c r="A11" s="67">
        <v>2</v>
      </c>
      <c r="B11" s="78" t="s">
        <v>2</v>
      </c>
      <c r="C11" s="108" t="s">
        <v>124</v>
      </c>
      <c r="D11" s="104" t="s">
        <v>176</v>
      </c>
      <c r="E11" s="108"/>
      <c r="F11" s="112">
        <f t="shared" ref="F11:F46" si="0">IF(C11=C$5,4,IF(C11=C$6,2,0))</f>
        <v>4</v>
      </c>
      <c r="G11" s="112"/>
      <c r="H11" s="112"/>
      <c r="I11" s="112">
        <f t="shared" ref="I11:I27" si="1">F11*(1-G11)*(1-H11)</f>
        <v>4</v>
      </c>
      <c r="J11" s="19" t="s">
        <v>183</v>
      </c>
      <c r="K11" s="82"/>
      <c r="L11" s="5"/>
      <c r="M11" s="82"/>
      <c r="N11" s="82"/>
      <c r="O11" s="82"/>
      <c r="P11" s="82"/>
      <c r="Q11" s="82"/>
      <c r="R11" s="82"/>
    </row>
    <row r="12" spans="1:18" ht="15" x14ac:dyDescent="0.25">
      <c r="A12" s="67">
        <v>3</v>
      </c>
      <c r="B12" s="78" t="s">
        <v>3</v>
      </c>
      <c r="C12" s="108" t="s">
        <v>124</v>
      </c>
      <c r="D12" s="104" t="s">
        <v>176</v>
      </c>
      <c r="E12" s="6"/>
      <c r="F12" s="112">
        <f t="shared" si="0"/>
        <v>4</v>
      </c>
      <c r="G12" s="112"/>
      <c r="H12" s="112"/>
      <c r="I12" s="112">
        <f t="shared" si="1"/>
        <v>4</v>
      </c>
      <c r="J12" s="191" t="s">
        <v>677</v>
      </c>
      <c r="K12" s="82"/>
      <c r="L12" s="5"/>
      <c r="M12" s="82"/>
      <c r="N12" s="82"/>
      <c r="O12" s="82"/>
      <c r="P12" s="82"/>
      <c r="Q12" s="82"/>
      <c r="R12" s="82"/>
    </row>
    <row r="13" spans="1:18" s="39" customFormat="1" x14ac:dyDescent="0.2">
      <c r="A13" s="67">
        <v>4</v>
      </c>
      <c r="B13" s="78" t="s">
        <v>4</v>
      </c>
      <c r="C13" s="108" t="s">
        <v>126</v>
      </c>
      <c r="D13" s="189" t="s">
        <v>175</v>
      </c>
      <c r="E13" s="106"/>
      <c r="F13" s="112">
        <f t="shared" si="0"/>
        <v>0</v>
      </c>
      <c r="G13" s="112"/>
      <c r="H13" s="112"/>
      <c r="I13" s="112">
        <f t="shared" si="1"/>
        <v>0</v>
      </c>
      <c r="J13" s="19" t="s">
        <v>672</v>
      </c>
      <c r="K13" s="38"/>
      <c r="L13" s="5"/>
      <c r="M13" s="38"/>
      <c r="N13" s="38"/>
      <c r="O13" s="38"/>
      <c r="P13" s="38"/>
      <c r="Q13" s="38"/>
      <c r="R13" s="38"/>
    </row>
    <row r="14" spans="1:18" s="39" customFormat="1" x14ac:dyDescent="0.2">
      <c r="A14" s="67">
        <v>5</v>
      </c>
      <c r="B14" s="78" t="s">
        <v>5</v>
      </c>
      <c r="C14" s="108" t="s">
        <v>124</v>
      </c>
      <c r="D14" s="104" t="s">
        <v>180</v>
      </c>
      <c r="E14" s="106"/>
      <c r="F14" s="112">
        <f t="shared" si="0"/>
        <v>4</v>
      </c>
      <c r="G14" s="112"/>
      <c r="H14" s="112"/>
      <c r="I14" s="112">
        <f t="shared" si="1"/>
        <v>4</v>
      </c>
      <c r="J14" s="21" t="s">
        <v>189</v>
      </c>
      <c r="K14" s="38"/>
      <c r="L14" s="5"/>
      <c r="M14" s="38"/>
      <c r="N14" s="38"/>
      <c r="O14" s="38"/>
      <c r="P14" s="38"/>
      <c r="Q14" s="38"/>
      <c r="R14" s="38"/>
    </row>
    <row r="15" spans="1:18" x14ac:dyDescent="0.2">
      <c r="A15" s="67">
        <v>6</v>
      </c>
      <c r="B15" s="78" t="s">
        <v>6</v>
      </c>
      <c r="C15" s="108" t="s">
        <v>125</v>
      </c>
      <c r="D15" s="104" t="s">
        <v>176</v>
      </c>
      <c r="E15" s="187"/>
      <c r="F15" s="112">
        <f t="shared" si="0"/>
        <v>2</v>
      </c>
      <c r="G15" s="112"/>
      <c r="H15" s="112"/>
      <c r="I15" s="112">
        <f t="shared" si="1"/>
        <v>2</v>
      </c>
      <c r="J15" s="19" t="s">
        <v>184</v>
      </c>
      <c r="K15" s="82"/>
      <c r="L15" s="5"/>
      <c r="M15" s="82"/>
      <c r="N15" s="82"/>
      <c r="O15" s="82"/>
      <c r="P15" s="82"/>
      <c r="Q15" s="82"/>
      <c r="R15" s="82"/>
    </row>
    <row r="16" spans="1:18" s="39" customFormat="1" x14ac:dyDescent="0.2">
      <c r="A16" s="67">
        <v>7</v>
      </c>
      <c r="B16" s="78" t="s">
        <v>7</v>
      </c>
      <c r="C16" s="108" t="s">
        <v>124</v>
      </c>
      <c r="D16" s="104" t="s">
        <v>176</v>
      </c>
      <c r="E16" s="187"/>
      <c r="F16" s="112">
        <f t="shared" si="0"/>
        <v>4</v>
      </c>
      <c r="G16" s="112"/>
      <c r="H16" s="112"/>
      <c r="I16" s="112">
        <f t="shared" si="1"/>
        <v>4</v>
      </c>
      <c r="J16" s="19" t="s">
        <v>177</v>
      </c>
      <c r="K16" s="38"/>
      <c r="L16" s="5"/>
      <c r="M16" s="38"/>
      <c r="N16" s="38"/>
      <c r="O16" s="38"/>
      <c r="P16" s="38"/>
      <c r="Q16" s="38"/>
      <c r="R16" s="38"/>
    </row>
    <row r="17" spans="1:18" s="39" customFormat="1" x14ac:dyDescent="0.2">
      <c r="A17" s="67">
        <v>8</v>
      </c>
      <c r="B17" s="78" t="s">
        <v>8</v>
      </c>
      <c r="C17" s="108" t="s">
        <v>124</v>
      </c>
      <c r="D17" s="104" t="s">
        <v>204</v>
      </c>
      <c r="E17" s="108"/>
      <c r="F17" s="112">
        <f t="shared" si="0"/>
        <v>4</v>
      </c>
      <c r="G17" s="112"/>
      <c r="H17" s="112"/>
      <c r="I17" s="112">
        <f t="shared" si="1"/>
        <v>4</v>
      </c>
      <c r="J17" s="19" t="s">
        <v>178</v>
      </c>
      <c r="K17" s="38"/>
      <c r="L17" s="5"/>
      <c r="M17" s="38"/>
      <c r="N17" s="38"/>
      <c r="O17" s="38"/>
      <c r="P17" s="38"/>
      <c r="Q17" s="38"/>
      <c r="R17" s="38"/>
    </row>
    <row r="18" spans="1:18" s="39" customFormat="1" x14ac:dyDescent="0.2">
      <c r="A18" s="67">
        <v>9</v>
      </c>
      <c r="B18" s="78" t="s">
        <v>9</v>
      </c>
      <c r="C18" s="108" t="s">
        <v>125</v>
      </c>
      <c r="D18" s="104" t="s">
        <v>180</v>
      </c>
      <c r="E18" s="187"/>
      <c r="F18" s="112">
        <f t="shared" si="0"/>
        <v>2</v>
      </c>
      <c r="G18" s="112"/>
      <c r="H18" s="112"/>
      <c r="I18" s="112">
        <f t="shared" si="1"/>
        <v>2</v>
      </c>
      <c r="J18" s="19" t="s">
        <v>190</v>
      </c>
      <c r="K18" s="38"/>
      <c r="L18" s="5"/>
      <c r="M18" s="38"/>
      <c r="N18" s="38"/>
      <c r="O18" s="38"/>
      <c r="P18" s="38"/>
      <c r="Q18" s="38"/>
      <c r="R18" s="38"/>
    </row>
    <row r="19" spans="1:18" ht="12.75" customHeight="1" x14ac:dyDescent="0.25">
      <c r="A19" s="67">
        <v>10</v>
      </c>
      <c r="B19" s="78" t="s">
        <v>10</v>
      </c>
      <c r="C19" s="108" t="s">
        <v>124</v>
      </c>
      <c r="D19" s="104" t="s">
        <v>176</v>
      </c>
      <c r="E19" s="108"/>
      <c r="F19" s="112">
        <f t="shared" si="0"/>
        <v>4</v>
      </c>
      <c r="G19" s="112"/>
      <c r="H19" s="112"/>
      <c r="I19" s="112">
        <f t="shared" si="1"/>
        <v>4</v>
      </c>
      <c r="J19" s="191" t="s">
        <v>670</v>
      </c>
      <c r="K19" s="82" t="s">
        <v>179</v>
      </c>
      <c r="L19" s="5"/>
      <c r="M19" s="82"/>
      <c r="N19" s="82"/>
      <c r="O19" s="82"/>
      <c r="P19" s="82"/>
      <c r="Q19" s="82"/>
      <c r="R19" s="82"/>
    </row>
    <row r="20" spans="1:18" s="39" customFormat="1" x14ac:dyDescent="0.2">
      <c r="A20" s="67">
        <v>11</v>
      </c>
      <c r="B20" s="78" t="s">
        <v>11</v>
      </c>
      <c r="C20" s="108" t="s">
        <v>125</v>
      </c>
      <c r="D20" s="104" t="s">
        <v>180</v>
      </c>
      <c r="E20" s="108" t="s">
        <v>259</v>
      </c>
      <c r="F20" s="112">
        <f t="shared" si="0"/>
        <v>2</v>
      </c>
      <c r="G20" s="112"/>
      <c r="H20" s="112">
        <v>0.5</v>
      </c>
      <c r="I20" s="112">
        <f t="shared" si="1"/>
        <v>1</v>
      </c>
      <c r="J20" s="22" t="s">
        <v>185</v>
      </c>
      <c r="K20" s="38"/>
      <c r="L20" s="5"/>
      <c r="M20" s="38"/>
      <c r="N20" s="38"/>
      <c r="O20" s="38"/>
      <c r="P20" s="38"/>
      <c r="Q20" s="38"/>
      <c r="R20" s="38"/>
    </row>
    <row r="21" spans="1:18" x14ac:dyDescent="0.2">
      <c r="A21" s="67">
        <v>12</v>
      </c>
      <c r="B21" s="78" t="s">
        <v>12</v>
      </c>
      <c r="C21" s="108" t="s">
        <v>125</v>
      </c>
      <c r="D21" s="104" t="s">
        <v>180</v>
      </c>
      <c r="E21" s="108"/>
      <c r="F21" s="112">
        <f t="shared" si="0"/>
        <v>2</v>
      </c>
      <c r="G21" s="112"/>
      <c r="H21" s="112"/>
      <c r="I21" s="112">
        <f t="shared" si="1"/>
        <v>2</v>
      </c>
      <c r="J21" s="19" t="s">
        <v>114</v>
      </c>
      <c r="K21" s="82"/>
      <c r="L21" s="5"/>
      <c r="M21" s="82"/>
      <c r="N21" s="82"/>
      <c r="O21" s="82"/>
      <c r="P21" s="82"/>
      <c r="Q21" s="82"/>
      <c r="R21" s="82"/>
    </row>
    <row r="22" spans="1:18" s="39" customFormat="1" x14ac:dyDescent="0.2">
      <c r="A22" s="67">
        <v>13</v>
      </c>
      <c r="B22" s="78" t="s">
        <v>13</v>
      </c>
      <c r="C22" s="108" t="s">
        <v>125</v>
      </c>
      <c r="D22" s="104" t="s">
        <v>180</v>
      </c>
      <c r="E22" s="108" t="s">
        <v>255</v>
      </c>
      <c r="F22" s="112">
        <f t="shared" si="0"/>
        <v>2</v>
      </c>
      <c r="G22" s="112"/>
      <c r="H22" s="112">
        <v>0.5</v>
      </c>
      <c r="I22" s="112">
        <f t="shared" si="1"/>
        <v>1</v>
      </c>
      <c r="J22" s="19" t="s">
        <v>116</v>
      </c>
      <c r="K22" s="38"/>
      <c r="L22" s="5"/>
      <c r="M22" s="38"/>
      <c r="N22" s="38"/>
      <c r="O22" s="38"/>
      <c r="P22" s="38"/>
      <c r="Q22" s="38"/>
      <c r="R22" s="38"/>
    </row>
    <row r="23" spans="1:18" s="39" customFormat="1" x14ac:dyDescent="0.2">
      <c r="A23" s="67">
        <v>14</v>
      </c>
      <c r="B23" s="78" t="s">
        <v>14</v>
      </c>
      <c r="C23" s="108" t="s">
        <v>125</v>
      </c>
      <c r="D23" s="104" t="s">
        <v>502</v>
      </c>
      <c r="E23" s="108"/>
      <c r="F23" s="112">
        <f t="shared" si="0"/>
        <v>2</v>
      </c>
      <c r="G23" s="112"/>
      <c r="H23" s="112"/>
      <c r="I23" s="112">
        <f t="shared" si="1"/>
        <v>2</v>
      </c>
      <c r="J23" s="19" t="s">
        <v>186</v>
      </c>
      <c r="K23" s="38"/>
      <c r="L23" s="5"/>
      <c r="M23" s="38"/>
      <c r="N23" s="38"/>
      <c r="O23" s="38"/>
      <c r="P23" s="38"/>
      <c r="Q23" s="38"/>
      <c r="R23" s="38"/>
    </row>
    <row r="24" spans="1:18" s="39" customFormat="1" x14ac:dyDescent="0.2">
      <c r="A24" s="67">
        <v>15</v>
      </c>
      <c r="B24" s="78" t="s">
        <v>15</v>
      </c>
      <c r="C24" s="108" t="s">
        <v>124</v>
      </c>
      <c r="D24" s="104" t="s">
        <v>176</v>
      </c>
      <c r="E24" s="108" t="s">
        <v>248</v>
      </c>
      <c r="F24" s="112">
        <f t="shared" si="0"/>
        <v>4</v>
      </c>
      <c r="G24" s="112"/>
      <c r="H24" s="112">
        <v>0.5</v>
      </c>
      <c r="I24" s="112">
        <f t="shared" si="1"/>
        <v>2</v>
      </c>
      <c r="J24" s="19" t="s">
        <v>115</v>
      </c>
      <c r="K24" s="38"/>
      <c r="L24" s="5"/>
      <c r="M24" s="38"/>
      <c r="N24" s="38"/>
      <c r="O24" s="38"/>
      <c r="P24" s="38"/>
      <c r="Q24" s="38"/>
      <c r="R24" s="38"/>
    </row>
    <row r="25" spans="1:18" x14ac:dyDescent="0.2">
      <c r="A25" s="67">
        <v>16</v>
      </c>
      <c r="B25" s="78" t="s">
        <v>16</v>
      </c>
      <c r="C25" s="108" t="s">
        <v>125</v>
      </c>
      <c r="D25" s="104" t="s">
        <v>176</v>
      </c>
      <c r="E25" s="108"/>
      <c r="F25" s="112">
        <f t="shared" si="0"/>
        <v>2</v>
      </c>
      <c r="G25" s="112"/>
      <c r="H25" s="112"/>
      <c r="I25" s="112">
        <f t="shared" si="1"/>
        <v>2</v>
      </c>
      <c r="J25" s="19" t="s">
        <v>181</v>
      </c>
      <c r="K25" s="82"/>
      <c r="L25" s="5"/>
      <c r="M25" s="82"/>
      <c r="N25" s="82"/>
      <c r="O25" s="82"/>
      <c r="P25" s="82"/>
      <c r="Q25" s="82"/>
      <c r="R25" s="82"/>
    </row>
    <row r="26" spans="1:18" x14ac:dyDescent="0.2">
      <c r="A26" s="67">
        <v>17</v>
      </c>
      <c r="B26" s="78" t="s">
        <v>17</v>
      </c>
      <c r="C26" s="108" t="s">
        <v>125</v>
      </c>
      <c r="D26" s="104" t="s">
        <v>176</v>
      </c>
      <c r="E26" s="108"/>
      <c r="F26" s="112">
        <f t="shared" si="0"/>
        <v>2</v>
      </c>
      <c r="G26" s="112"/>
      <c r="H26" s="112"/>
      <c r="I26" s="112">
        <f t="shared" si="1"/>
        <v>2</v>
      </c>
      <c r="J26" s="19" t="s">
        <v>191</v>
      </c>
      <c r="K26" s="82"/>
      <c r="L26" s="5"/>
      <c r="M26" s="82"/>
      <c r="N26" s="82"/>
      <c r="O26" s="82"/>
      <c r="P26" s="82"/>
      <c r="Q26" s="82"/>
      <c r="R26" s="82"/>
    </row>
    <row r="27" spans="1:18" x14ac:dyDescent="0.2">
      <c r="A27" s="67">
        <v>18</v>
      </c>
      <c r="B27" s="78" t="s">
        <v>18</v>
      </c>
      <c r="C27" s="108" t="s">
        <v>124</v>
      </c>
      <c r="D27" s="196" t="s">
        <v>502</v>
      </c>
      <c r="E27" s="108"/>
      <c r="F27" s="112">
        <f t="shared" si="0"/>
        <v>4</v>
      </c>
      <c r="G27" s="112"/>
      <c r="H27" s="112">
        <v>0.5</v>
      </c>
      <c r="I27" s="112">
        <f t="shared" si="1"/>
        <v>2</v>
      </c>
      <c r="J27" s="19" t="s">
        <v>678</v>
      </c>
      <c r="K27" s="82"/>
      <c r="L27" s="5"/>
      <c r="M27" s="82"/>
      <c r="N27" s="82"/>
      <c r="O27" s="82"/>
      <c r="P27" s="82"/>
      <c r="Q27" s="82"/>
      <c r="R27" s="82"/>
    </row>
    <row r="28" spans="1:18" s="64" customFormat="1" x14ac:dyDescent="0.2">
      <c r="A28" s="103"/>
      <c r="B28" s="9" t="s">
        <v>19</v>
      </c>
      <c r="C28" s="111"/>
      <c r="D28" s="105"/>
      <c r="E28" s="105"/>
      <c r="F28" s="166"/>
      <c r="G28" s="113"/>
      <c r="H28" s="113"/>
      <c r="I28" s="113"/>
      <c r="J28" s="103"/>
      <c r="K28" s="63"/>
      <c r="L28" s="157"/>
      <c r="M28" s="63"/>
      <c r="N28" s="63"/>
      <c r="O28" s="63"/>
      <c r="P28" s="63"/>
      <c r="Q28" s="63"/>
      <c r="R28" s="63"/>
    </row>
    <row r="29" spans="1:18" x14ac:dyDescent="0.2">
      <c r="A29" s="67">
        <v>19</v>
      </c>
      <c r="B29" s="78" t="s">
        <v>20</v>
      </c>
      <c r="C29" s="108" t="s">
        <v>124</v>
      </c>
      <c r="D29" s="104" t="s">
        <v>502</v>
      </c>
      <c r="E29" s="108"/>
      <c r="F29" s="114">
        <f t="shared" si="0"/>
        <v>4</v>
      </c>
      <c r="G29" s="114"/>
      <c r="H29" s="114"/>
      <c r="I29" s="114">
        <f t="shared" ref="I29:I39" si="2">F29*(1-G29)*(1-H29)</f>
        <v>4</v>
      </c>
      <c r="J29" s="23" t="s">
        <v>187</v>
      </c>
      <c r="K29" s="82"/>
      <c r="L29" s="5"/>
      <c r="M29" s="82"/>
      <c r="N29" s="82"/>
      <c r="O29" s="82"/>
      <c r="P29" s="82"/>
      <c r="Q29" s="82"/>
      <c r="R29" s="82"/>
    </row>
    <row r="30" spans="1:18" x14ac:dyDescent="0.2">
      <c r="A30" s="67">
        <v>20</v>
      </c>
      <c r="B30" s="78" t="s">
        <v>21</v>
      </c>
      <c r="C30" s="108" t="s">
        <v>124</v>
      </c>
      <c r="D30" s="104" t="s">
        <v>176</v>
      </c>
      <c r="E30" s="108"/>
      <c r="F30" s="114">
        <f t="shared" si="0"/>
        <v>4</v>
      </c>
      <c r="G30" s="114"/>
      <c r="H30" s="114"/>
      <c r="I30" s="114">
        <f t="shared" si="2"/>
        <v>4</v>
      </c>
      <c r="J30" s="23" t="s">
        <v>111</v>
      </c>
      <c r="K30" s="82"/>
      <c r="L30" s="5"/>
      <c r="M30" s="82"/>
      <c r="N30" s="82"/>
      <c r="O30" s="82"/>
      <c r="P30" s="82"/>
      <c r="Q30" s="82"/>
      <c r="R30" s="82"/>
    </row>
    <row r="31" spans="1:18" x14ac:dyDescent="0.2">
      <c r="A31" s="67">
        <v>21</v>
      </c>
      <c r="B31" s="78" t="s">
        <v>22</v>
      </c>
      <c r="C31" s="108" t="s">
        <v>124</v>
      </c>
      <c r="D31" s="104" t="s">
        <v>176</v>
      </c>
      <c r="E31" s="108"/>
      <c r="F31" s="114">
        <f t="shared" si="0"/>
        <v>4</v>
      </c>
      <c r="G31" s="114"/>
      <c r="H31" s="114"/>
      <c r="I31" s="114">
        <f t="shared" si="2"/>
        <v>4</v>
      </c>
      <c r="J31" s="23" t="s">
        <v>182</v>
      </c>
      <c r="K31" s="82"/>
      <c r="L31" s="5"/>
      <c r="M31" s="82"/>
      <c r="N31" s="82"/>
      <c r="O31" s="82"/>
      <c r="P31" s="82"/>
      <c r="Q31" s="82"/>
      <c r="R31" s="82"/>
    </row>
    <row r="32" spans="1:18" x14ac:dyDescent="0.2">
      <c r="A32" s="67">
        <v>22</v>
      </c>
      <c r="B32" s="78" t="s">
        <v>23</v>
      </c>
      <c r="C32" s="108" t="s">
        <v>124</v>
      </c>
      <c r="D32" s="104" t="s">
        <v>176</v>
      </c>
      <c r="E32" s="108"/>
      <c r="F32" s="114">
        <f t="shared" si="0"/>
        <v>4</v>
      </c>
      <c r="G32" s="114"/>
      <c r="H32" s="114"/>
      <c r="I32" s="114">
        <f t="shared" si="2"/>
        <v>4</v>
      </c>
      <c r="J32" s="24" t="s">
        <v>188</v>
      </c>
      <c r="K32" s="82"/>
      <c r="L32" s="5"/>
      <c r="M32" s="82"/>
      <c r="N32" s="82"/>
      <c r="O32" s="82"/>
      <c r="P32" s="82"/>
      <c r="Q32" s="82"/>
      <c r="R32" s="82"/>
    </row>
    <row r="33" spans="1:18" x14ac:dyDescent="0.2">
      <c r="A33" s="67">
        <v>23</v>
      </c>
      <c r="B33" s="78" t="s">
        <v>24</v>
      </c>
      <c r="C33" s="108" t="s">
        <v>124</v>
      </c>
      <c r="D33" s="104" t="s">
        <v>176</v>
      </c>
      <c r="E33" s="108"/>
      <c r="F33" s="114">
        <f t="shared" si="0"/>
        <v>4</v>
      </c>
      <c r="G33" s="114"/>
      <c r="H33" s="114"/>
      <c r="I33" s="114">
        <f t="shared" si="2"/>
        <v>4</v>
      </c>
      <c r="J33" s="25" t="s">
        <v>112</v>
      </c>
      <c r="K33" s="82"/>
      <c r="L33" s="5"/>
      <c r="M33" s="82"/>
      <c r="N33" s="82"/>
      <c r="O33" s="82"/>
      <c r="P33" s="82"/>
      <c r="Q33" s="82"/>
      <c r="R33" s="82"/>
    </row>
    <row r="34" spans="1:18" x14ac:dyDescent="0.2">
      <c r="A34" s="67">
        <v>24</v>
      </c>
      <c r="B34" s="78" t="s">
        <v>25</v>
      </c>
      <c r="C34" s="108" t="s">
        <v>124</v>
      </c>
      <c r="D34" s="104" t="s">
        <v>176</v>
      </c>
      <c r="E34" s="108"/>
      <c r="F34" s="114">
        <f t="shared" si="0"/>
        <v>4</v>
      </c>
      <c r="G34" s="114"/>
      <c r="H34" s="114"/>
      <c r="I34" s="114">
        <f t="shared" si="2"/>
        <v>4</v>
      </c>
      <c r="J34" s="23" t="s">
        <v>679</v>
      </c>
      <c r="K34" s="82"/>
      <c r="L34" s="5"/>
      <c r="M34" s="82"/>
      <c r="N34" s="82"/>
      <c r="O34" s="82"/>
      <c r="P34" s="82"/>
      <c r="Q34" s="82"/>
      <c r="R34" s="82"/>
    </row>
    <row r="35" spans="1:18" x14ac:dyDescent="0.2">
      <c r="A35" s="67">
        <v>25</v>
      </c>
      <c r="B35" s="78" t="s">
        <v>26</v>
      </c>
      <c r="C35" s="108" t="s">
        <v>125</v>
      </c>
      <c r="D35" s="104" t="s">
        <v>176</v>
      </c>
      <c r="E35" s="108"/>
      <c r="F35" s="114">
        <f t="shared" si="0"/>
        <v>2</v>
      </c>
      <c r="G35" s="114"/>
      <c r="H35" s="114"/>
      <c r="I35" s="114">
        <f t="shared" si="2"/>
        <v>2</v>
      </c>
      <c r="J35" s="23" t="s">
        <v>192</v>
      </c>
      <c r="K35" s="82"/>
      <c r="L35" s="5"/>
      <c r="M35" s="82"/>
      <c r="N35" s="82"/>
      <c r="O35" s="82"/>
      <c r="P35" s="82"/>
      <c r="Q35" s="82"/>
      <c r="R35" s="82"/>
    </row>
    <row r="36" spans="1:18" x14ac:dyDescent="0.2">
      <c r="A36" s="67">
        <v>26</v>
      </c>
      <c r="B36" s="78" t="s">
        <v>27</v>
      </c>
      <c r="C36" s="108" t="s">
        <v>124</v>
      </c>
      <c r="D36" s="104" t="s">
        <v>180</v>
      </c>
      <c r="E36" s="108"/>
      <c r="F36" s="114">
        <f t="shared" si="0"/>
        <v>4</v>
      </c>
      <c r="G36" s="114"/>
      <c r="H36" s="114"/>
      <c r="I36" s="114">
        <f t="shared" si="2"/>
        <v>4</v>
      </c>
      <c r="J36" s="23" t="s">
        <v>193</v>
      </c>
      <c r="K36" s="82"/>
      <c r="L36" s="5"/>
      <c r="M36" s="82"/>
      <c r="N36" s="82"/>
      <c r="O36" s="82"/>
      <c r="P36" s="82"/>
      <c r="Q36" s="82"/>
      <c r="R36" s="82"/>
    </row>
    <row r="37" spans="1:18" x14ac:dyDescent="0.2">
      <c r="A37" s="67">
        <v>27</v>
      </c>
      <c r="B37" s="78" t="s">
        <v>28</v>
      </c>
      <c r="C37" s="108" t="s">
        <v>125</v>
      </c>
      <c r="D37" s="104" t="s">
        <v>180</v>
      </c>
      <c r="E37" s="108"/>
      <c r="F37" s="114">
        <f t="shared" si="0"/>
        <v>2</v>
      </c>
      <c r="G37" s="114"/>
      <c r="H37" s="114"/>
      <c r="I37" s="114">
        <f t="shared" si="2"/>
        <v>2</v>
      </c>
      <c r="J37" s="23" t="s">
        <v>194</v>
      </c>
      <c r="K37" s="82"/>
      <c r="L37" s="5"/>
      <c r="M37" s="82"/>
      <c r="N37" s="82"/>
      <c r="O37" s="82"/>
      <c r="P37" s="82"/>
      <c r="Q37" s="82"/>
      <c r="R37" s="82"/>
    </row>
    <row r="38" spans="1:18" x14ac:dyDescent="0.2">
      <c r="A38" s="67">
        <v>28</v>
      </c>
      <c r="B38" s="78" t="s">
        <v>29</v>
      </c>
      <c r="C38" s="108" t="s">
        <v>124</v>
      </c>
      <c r="D38" s="190" t="s">
        <v>176</v>
      </c>
      <c r="E38" s="108"/>
      <c r="F38" s="114">
        <f t="shared" si="0"/>
        <v>4</v>
      </c>
      <c r="G38" s="114"/>
      <c r="H38" s="114"/>
      <c r="I38" s="114">
        <f t="shared" si="2"/>
        <v>4</v>
      </c>
      <c r="J38" s="23" t="s">
        <v>675</v>
      </c>
      <c r="K38" s="82"/>
      <c r="L38" s="5"/>
      <c r="M38" s="82"/>
      <c r="N38" s="82"/>
      <c r="O38" s="82"/>
      <c r="P38" s="82"/>
      <c r="Q38" s="82"/>
      <c r="R38" s="82"/>
    </row>
    <row r="39" spans="1:18" x14ac:dyDescent="0.2">
      <c r="A39" s="67">
        <v>29</v>
      </c>
      <c r="B39" s="78" t="s">
        <v>30</v>
      </c>
      <c r="C39" s="108" t="s">
        <v>125</v>
      </c>
      <c r="D39" s="104" t="s">
        <v>176</v>
      </c>
      <c r="E39" s="108" t="s">
        <v>586</v>
      </c>
      <c r="F39" s="114">
        <f t="shared" si="0"/>
        <v>2</v>
      </c>
      <c r="G39" s="114"/>
      <c r="H39" s="114">
        <v>0.5</v>
      </c>
      <c r="I39" s="114">
        <f t="shared" si="2"/>
        <v>1</v>
      </c>
      <c r="J39" s="23" t="s">
        <v>195</v>
      </c>
      <c r="K39" s="82"/>
      <c r="L39" s="5"/>
      <c r="M39" s="82"/>
      <c r="N39" s="82"/>
      <c r="O39" s="82"/>
      <c r="P39" s="82"/>
      <c r="Q39" s="82"/>
      <c r="R39" s="82"/>
    </row>
    <row r="40" spans="1:18" s="64" customFormat="1" x14ac:dyDescent="0.2">
      <c r="A40" s="103"/>
      <c r="B40" s="9" t="s">
        <v>31</v>
      </c>
      <c r="C40" s="111"/>
      <c r="D40" s="105"/>
      <c r="E40" s="111"/>
      <c r="F40" s="166"/>
      <c r="G40" s="113"/>
      <c r="H40" s="113"/>
      <c r="I40" s="113"/>
      <c r="J40" s="103"/>
      <c r="K40" s="63"/>
      <c r="L40" s="157"/>
      <c r="M40" s="63"/>
      <c r="N40" s="63"/>
      <c r="O40" s="63"/>
      <c r="P40" s="63"/>
      <c r="Q40" s="63"/>
      <c r="R40" s="63"/>
    </row>
    <row r="41" spans="1:18" s="39" customFormat="1" x14ac:dyDescent="0.2">
      <c r="A41" s="73">
        <v>30</v>
      </c>
      <c r="B41" s="78" t="s">
        <v>32</v>
      </c>
      <c r="C41" s="108" t="s">
        <v>124</v>
      </c>
      <c r="D41" s="104" t="s">
        <v>176</v>
      </c>
      <c r="E41" s="108"/>
      <c r="F41" s="114">
        <f t="shared" si="0"/>
        <v>4</v>
      </c>
      <c r="G41" s="114"/>
      <c r="H41" s="114"/>
      <c r="I41" s="114">
        <f t="shared" ref="I41:I46" si="3">F41*(1-G41)*(1-H41)</f>
        <v>4</v>
      </c>
      <c r="J41" s="26" t="s">
        <v>196</v>
      </c>
      <c r="K41" s="38"/>
      <c r="L41" s="5"/>
      <c r="M41" s="38"/>
      <c r="N41" s="38"/>
      <c r="O41" s="38"/>
      <c r="P41" s="38"/>
      <c r="Q41" s="38"/>
      <c r="R41" s="38"/>
    </row>
    <row r="42" spans="1:18" s="39" customFormat="1" x14ac:dyDescent="0.2">
      <c r="A42" s="73">
        <v>31</v>
      </c>
      <c r="B42" s="78" t="s">
        <v>33</v>
      </c>
      <c r="C42" s="108" t="s">
        <v>125</v>
      </c>
      <c r="D42" s="104" t="s">
        <v>180</v>
      </c>
      <c r="E42" s="108"/>
      <c r="F42" s="114">
        <f t="shared" si="0"/>
        <v>2</v>
      </c>
      <c r="G42" s="114"/>
      <c r="H42" s="114"/>
      <c r="I42" s="114">
        <f t="shared" si="3"/>
        <v>2</v>
      </c>
      <c r="J42" s="23" t="s">
        <v>197</v>
      </c>
      <c r="K42" s="38"/>
      <c r="L42" s="5"/>
      <c r="M42" s="38"/>
      <c r="N42" s="38"/>
      <c r="O42" s="38"/>
      <c r="P42" s="38"/>
      <c r="Q42" s="38"/>
      <c r="R42" s="38"/>
    </row>
    <row r="43" spans="1:18" x14ac:dyDescent="0.2">
      <c r="A43" s="73">
        <v>32</v>
      </c>
      <c r="B43" s="78" t="s">
        <v>34</v>
      </c>
      <c r="C43" s="108" t="s">
        <v>124</v>
      </c>
      <c r="D43" s="104" t="s">
        <v>502</v>
      </c>
      <c r="E43" s="108"/>
      <c r="F43" s="114">
        <f t="shared" si="0"/>
        <v>4</v>
      </c>
      <c r="G43" s="114"/>
      <c r="H43" s="114"/>
      <c r="I43" s="114">
        <f t="shared" si="3"/>
        <v>4</v>
      </c>
      <c r="J43" s="23" t="s">
        <v>198</v>
      </c>
      <c r="K43" s="82"/>
      <c r="L43" s="5"/>
      <c r="M43" s="82"/>
      <c r="N43" s="82"/>
      <c r="O43" s="82"/>
      <c r="P43" s="82"/>
      <c r="Q43" s="82"/>
      <c r="R43" s="82"/>
    </row>
    <row r="44" spans="1:18" s="39" customFormat="1" x14ac:dyDescent="0.2">
      <c r="A44" s="73">
        <v>33</v>
      </c>
      <c r="B44" s="78" t="s">
        <v>35</v>
      </c>
      <c r="C44" s="108" t="s">
        <v>124</v>
      </c>
      <c r="D44" s="104" t="s">
        <v>176</v>
      </c>
      <c r="E44" s="108"/>
      <c r="F44" s="114">
        <f t="shared" si="0"/>
        <v>4</v>
      </c>
      <c r="G44" s="114"/>
      <c r="H44" s="114"/>
      <c r="I44" s="114">
        <f t="shared" si="3"/>
        <v>4</v>
      </c>
      <c r="J44" s="23" t="s">
        <v>199</v>
      </c>
      <c r="K44" s="38"/>
      <c r="L44" s="5"/>
      <c r="M44" s="38"/>
      <c r="N44" s="38"/>
      <c r="O44" s="38"/>
      <c r="P44" s="38"/>
      <c r="Q44" s="38"/>
      <c r="R44" s="38"/>
    </row>
    <row r="45" spans="1:18" s="39" customFormat="1" x14ac:dyDescent="0.2">
      <c r="A45" s="73">
        <v>34</v>
      </c>
      <c r="B45" s="78" t="s">
        <v>36</v>
      </c>
      <c r="C45" s="108" t="s">
        <v>125</v>
      </c>
      <c r="D45" s="104" t="s">
        <v>176</v>
      </c>
      <c r="E45" s="108"/>
      <c r="F45" s="114">
        <f t="shared" si="0"/>
        <v>2</v>
      </c>
      <c r="G45" s="114"/>
      <c r="H45" s="114"/>
      <c r="I45" s="114">
        <f t="shared" si="3"/>
        <v>2</v>
      </c>
      <c r="J45" s="27" t="s">
        <v>200</v>
      </c>
      <c r="K45" s="38"/>
      <c r="L45" s="5"/>
      <c r="M45" s="38"/>
      <c r="N45" s="38"/>
      <c r="O45" s="38"/>
      <c r="P45" s="38"/>
      <c r="Q45" s="38"/>
      <c r="R45" s="38"/>
    </row>
    <row r="46" spans="1:18" s="39" customFormat="1" x14ac:dyDescent="0.2">
      <c r="A46" s="73">
        <v>35</v>
      </c>
      <c r="B46" s="78" t="s">
        <v>37</v>
      </c>
      <c r="C46" s="108" t="s">
        <v>125</v>
      </c>
      <c r="D46" s="104" t="s">
        <v>180</v>
      </c>
      <c r="E46" s="108"/>
      <c r="F46" s="114">
        <f t="shared" si="0"/>
        <v>2</v>
      </c>
      <c r="G46" s="114"/>
      <c r="H46" s="114"/>
      <c r="I46" s="114">
        <f t="shared" si="3"/>
        <v>2</v>
      </c>
      <c r="J46" s="23" t="s">
        <v>201</v>
      </c>
      <c r="K46" s="38"/>
      <c r="L46" s="5"/>
      <c r="M46" s="38"/>
      <c r="N46" s="38"/>
      <c r="O46" s="38"/>
      <c r="P46" s="38"/>
      <c r="Q46" s="38"/>
      <c r="R46" s="38"/>
    </row>
    <row r="47" spans="1:18" s="64" customFormat="1" x14ac:dyDescent="0.2">
      <c r="A47" s="103"/>
      <c r="B47" s="9" t="s">
        <v>38</v>
      </c>
      <c r="C47" s="111"/>
      <c r="D47" s="105"/>
      <c r="E47" s="111"/>
      <c r="F47" s="166"/>
      <c r="G47" s="113"/>
      <c r="H47" s="113"/>
      <c r="I47" s="113"/>
      <c r="J47" s="103"/>
      <c r="K47" s="63"/>
      <c r="L47" s="157"/>
      <c r="M47" s="63"/>
      <c r="N47" s="63"/>
      <c r="O47" s="63"/>
      <c r="P47" s="63"/>
      <c r="Q47" s="63"/>
      <c r="R47" s="63"/>
    </row>
    <row r="48" spans="1:18" s="39" customFormat="1" x14ac:dyDescent="0.2">
      <c r="A48" s="67">
        <v>36</v>
      </c>
      <c r="B48" s="78" t="s">
        <v>39</v>
      </c>
      <c r="C48" s="108" t="s">
        <v>125</v>
      </c>
      <c r="D48" s="104" t="s">
        <v>180</v>
      </c>
      <c r="E48" s="108"/>
      <c r="F48" s="114">
        <f t="shared" ref="F48:F54" si="4">IF(C48=C$5,4,IF(C48=C$6,2,0))</f>
        <v>2</v>
      </c>
      <c r="G48" s="114"/>
      <c r="H48" s="114"/>
      <c r="I48" s="114">
        <f t="shared" ref="I48:I54" si="5">F48*(1-G48)*(1-H48)</f>
        <v>2</v>
      </c>
      <c r="J48" s="23" t="s">
        <v>202</v>
      </c>
      <c r="K48" s="38"/>
      <c r="L48" s="5"/>
      <c r="M48" s="38"/>
      <c r="N48" s="38"/>
      <c r="O48" s="38"/>
      <c r="P48" s="38"/>
      <c r="Q48" s="38"/>
      <c r="R48" s="38"/>
    </row>
    <row r="49" spans="1:18" s="39" customFormat="1" x14ac:dyDescent="0.2">
      <c r="A49" s="67">
        <v>37</v>
      </c>
      <c r="B49" s="78" t="s">
        <v>40</v>
      </c>
      <c r="C49" s="108" t="s">
        <v>125</v>
      </c>
      <c r="D49" s="104" t="s">
        <v>175</v>
      </c>
      <c r="E49" s="108"/>
      <c r="F49" s="114">
        <f t="shared" si="4"/>
        <v>2</v>
      </c>
      <c r="G49" s="114">
        <v>0.5</v>
      </c>
      <c r="H49" s="114"/>
      <c r="I49" s="114">
        <f t="shared" si="5"/>
        <v>1</v>
      </c>
      <c r="J49" s="23" t="s">
        <v>203</v>
      </c>
      <c r="K49" s="38"/>
      <c r="L49" s="5"/>
      <c r="M49" s="38"/>
      <c r="N49" s="38"/>
      <c r="O49" s="38"/>
      <c r="P49" s="38"/>
      <c r="Q49" s="38"/>
      <c r="R49" s="38"/>
    </row>
    <row r="50" spans="1:18" x14ac:dyDescent="0.2">
      <c r="A50" s="67">
        <v>38</v>
      </c>
      <c r="B50" s="78" t="s">
        <v>41</v>
      </c>
      <c r="C50" s="108" t="s">
        <v>125</v>
      </c>
      <c r="D50" s="104" t="s">
        <v>180</v>
      </c>
      <c r="E50" s="108" t="s">
        <v>581</v>
      </c>
      <c r="F50" s="114">
        <f t="shared" si="4"/>
        <v>2</v>
      </c>
      <c r="G50" s="114"/>
      <c r="H50" s="114">
        <v>0.5</v>
      </c>
      <c r="I50" s="114">
        <f t="shared" si="5"/>
        <v>1</v>
      </c>
      <c r="J50" s="23" t="s">
        <v>501</v>
      </c>
      <c r="K50" s="82"/>
      <c r="L50" s="5"/>
      <c r="M50" s="82"/>
      <c r="N50" s="82"/>
      <c r="O50" s="82"/>
      <c r="P50" s="82"/>
      <c r="Q50" s="82"/>
      <c r="R50" s="82"/>
    </row>
    <row r="51" spans="1:18" ht="15" customHeight="1" x14ac:dyDescent="0.2">
      <c r="A51" s="67">
        <v>39</v>
      </c>
      <c r="B51" s="78" t="s">
        <v>42</v>
      </c>
      <c r="C51" s="108" t="s">
        <v>124</v>
      </c>
      <c r="D51" s="104" t="s">
        <v>176</v>
      </c>
      <c r="E51" s="108" t="s">
        <v>247</v>
      </c>
      <c r="F51" s="114">
        <f t="shared" si="4"/>
        <v>4</v>
      </c>
      <c r="G51" s="114"/>
      <c r="H51" s="114">
        <v>0.5</v>
      </c>
      <c r="I51" s="114">
        <f t="shared" si="5"/>
        <v>2</v>
      </c>
      <c r="J51" s="23" t="s">
        <v>246</v>
      </c>
      <c r="K51" s="82"/>
      <c r="L51" s="5"/>
      <c r="M51" s="82"/>
      <c r="N51" s="82"/>
      <c r="O51" s="82"/>
      <c r="P51" s="82"/>
      <c r="Q51" s="82"/>
      <c r="R51" s="82"/>
    </row>
    <row r="52" spans="1:18" s="39" customFormat="1" x14ac:dyDescent="0.2">
      <c r="A52" s="67">
        <v>40</v>
      </c>
      <c r="B52" s="78" t="s">
        <v>105</v>
      </c>
      <c r="C52" s="108" t="s">
        <v>124</v>
      </c>
      <c r="D52" s="104" t="s">
        <v>204</v>
      </c>
      <c r="E52" s="108"/>
      <c r="F52" s="114">
        <f t="shared" si="4"/>
        <v>4</v>
      </c>
      <c r="G52" s="114"/>
      <c r="H52" s="114">
        <v>0.5</v>
      </c>
      <c r="I52" s="114">
        <f t="shared" si="5"/>
        <v>2</v>
      </c>
      <c r="J52" s="23" t="s">
        <v>257</v>
      </c>
      <c r="K52" s="38"/>
      <c r="L52" s="5"/>
      <c r="M52" s="38"/>
      <c r="N52" s="38"/>
      <c r="O52" s="38"/>
      <c r="P52" s="38"/>
      <c r="Q52" s="38"/>
      <c r="R52" s="38"/>
    </row>
    <row r="53" spans="1:18" ht="15" x14ac:dyDescent="0.25">
      <c r="A53" s="67">
        <v>41</v>
      </c>
      <c r="B53" s="78" t="s">
        <v>43</v>
      </c>
      <c r="C53" s="108" t="s">
        <v>124</v>
      </c>
      <c r="D53" s="189" t="s">
        <v>180</v>
      </c>
      <c r="E53" s="108"/>
      <c r="F53" s="114">
        <f t="shared" si="4"/>
        <v>4</v>
      </c>
      <c r="G53" s="114"/>
      <c r="H53" s="114"/>
      <c r="I53" s="114">
        <f t="shared" si="5"/>
        <v>4</v>
      </c>
      <c r="J53" s="191" t="s">
        <v>671</v>
      </c>
      <c r="K53" s="82"/>
      <c r="L53" s="5"/>
      <c r="M53" s="82"/>
      <c r="N53" s="82"/>
      <c r="O53" s="82"/>
      <c r="P53" s="82"/>
      <c r="Q53" s="82"/>
      <c r="R53" s="82"/>
    </row>
    <row r="54" spans="1:18" ht="15" x14ac:dyDescent="0.2">
      <c r="A54" s="67">
        <v>42</v>
      </c>
      <c r="B54" s="78" t="s">
        <v>44</v>
      </c>
      <c r="C54" s="108" t="s">
        <v>125</v>
      </c>
      <c r="D54" s="104" t="s">
        <v>204</v>
      </c>
      <c r="E54" s="108"/>
      <c r="F54" s="114">
        <f t="shared" si="4"/>
        <v>2</v>
      </c>
      <c r="G54" s="114"/>
      <c r="H54" s="114"/>
      <c r="I54" s="114">
        <f t="shared" si="5"/>
        <v>2</v>
      </c>
      <c r="J54" s="188" t="s">
        <v>205</v>
      </c>
      <c r="K54" s="82"/>
      <c r="L54" s="5"/>
      <c r="M54" s="82"/>
      <c r="N54" s="82"/>
      <c r="O54" s="82"/>
      <c r="P54" s="82"/>
      <c r="Q54" s="82"/>
      <c r="R54" s="82"/>
    </row>
    <row r="55" spans="1:18" s="64" customFormat="1" x14ac:dyDescent="0.2">
      <c r="A55" s="103"/>
      <c r="B55" s="9" t="s">
        <v>45</v>
      </c>
      <c r="C55" s="111"/>
      <c r="D55" s="105"/>
      <c r="E55" s="111"/>
      <c r="F55" s="166"/>
      <c r="G55" s="113"/>
      <c r="H55" s="113"/>
      <c r="I55" s="113"/>
      <c r="J55" s="103"/>
      <c r="K55" s="63"/>
      <c r="L55" s="157"/>
      <c r="M55" s="63"/>
      <c r="N55" s="63"/>
      <c r="O55" s="63"/>
      <c r="P55" s="63"/>
      <c r="Q55" s="63"/>
      <c r="R55" s="63"/>
    </row>
    <row r="56" spans="1:18" s="39" customFormat="1" ht="13.5" customHeight="1" x14ac:dyDescent="0.2">
      <c r="A56" s="67">
        <v>43</v>
      </c>
      <c r="B56" s="78" t="s">
        <v>46</v>
      </c>
      <c r="C56" s="108" t="s">
        <v>124</v>
      </c>
      <c r="D56" s="104" t="s">
        <v>180</v>
      </c>
      <c r="E56" s="108"/>
      <c r="F56" s="114">
        <f>IF(C56=C$5,4,IF(C56=C$6,2,0))</f>
        <v>4</v>
      </c>
      <c r="G56" s="114"/>
      <c r="H56" s="114"/>
      <c r="I56" s="114">
        <f t="shared" ref="I56:I69" si="6">F56*(1-G56)*(1-H56)</f>
        <v>4</v>
      </c>
      <c r="J56" s="23" t="s">
        <v>216</v>
      </c>
      <c r="K56" s="38"/>
      <c r="L56" s="5"/>
      <c r="M56" s="38"/>
      <c r="N56" s="38"/>
      <c r="O56" s="38"/>
      <c r="P56" s="38"/>
      <c r="Q56" s="38"/>
      <c r="R56" s="38"/>
    </row>
    <row r="57" spans="1:18" s="39" customFormat="1" ht="15" x14ac:dyDescent="0.2">
      <c r="A57" s="67">
        <v>44</v>
      </c>
      <c r="B57" s="78" t="s">
        <v>47</v>
      </c>
      <c r="C57" s="108" t="s">
        <v>125</v>
      </c>
      <c r="D57" s="104" t="s">
        <v>666</v>
      </c>
      <c r="E57" s="108" t="s">
        <v>667</v>
      </c>
      <c r="F57" s="114">
        <f t="shared" ref="F57:F69" si="7">IF(C57=C$5,4,IF(C57=C$6,2,0))</f>
        <v>2</v>
      </c>
      <c r="G57" s="114">
        <v>0.5</v>
      </c>
      <c r="H57" s="114">
        <v>0.5</v>
      </c>
      <c r="I57" s="114">
        <f t="shared" si="6"/>
        <v>0.5</v>
      </c>
      <c r="J57" s="188" t="s">
        <v>668</v>
      </c>
      <c r="K57" s="38"/>
      <c r="L57" s="5"/>
      <c r="M57" s="38"/>
      <c r="N57" s="38"/>
      <c r="O57" s="38"/>
      <c r="P57" s="38"/>
      <c r="Q57" s="38"/>
      <c r="R57" s="38"/>
    </row>
    <row r="58" spans="1:18" s="39" customFormat="1" x14ac:dyDescent="0.2">
      <c r="A58" s="67">
        <v>45</v>
      </c>
      <c r="B58" s="78" t="s">
        <v>48</v>
      </c>
      <c r="C58" s="108" t="s">
        <v>125</v>
      </c>
      <c r="D58" s="104" t="s">
        <v>176</v>
      </c>
      <c r="E58" s="108"/>
      <c r="F58" s="114">
        <f t="shared" si="7"/>
        <v>2</v>
      </c>
      <c r="G58" s="114"/>
      <c r="H58" s="114"/>
      <c r="I58" s="114">
        <f t="shared" si="6"/>
        <v>2</v>
      </c>
      <c r="J58" s="23" t="s">
        <v>217</v>
      </c>
      <c r="K58" s="38"/>
      <c r="L58" s="5"/>
      <c r="M58" s="38"/>
      <c r="N58" s="38"/>
      <c r="O58" s="38"/>
      <c r="P58" s="38"/>
      <c r="Q58" s="38"/>
      <c r="R58" s="38"/>
    </row>
    <row r="59" spans="1:18" s="39" customFormat="1" x14ac:dyDescent="0.2">
      <c r="A59" s="67">
        <v>46</v>
      </c>
      <c r="B59" s="78" t="s">
        <v>49</v>
      </c>
      <c r="C59" s="108" t="s">
        <v>125</v>
      </c>
      <c r="D59" s="104" t="s">
        <v>175</v>
      </c>
      <c r="E59" s="108"/>
      <c r="F59" s="114">
        <f t="shared" si="7"/>
        <v>2</v>
      </c>
      <c r="G59" s="114">
        <v>0.5</v>
      </c>
      <c r="H59" s="114"/>
      <c r="I59" s="114">
        <f t="shared" si="6"/>
        <v>1</v>
      </c>
      <c r="J59" s="23" t="s">
        <v>218</v>
      </c>
      <c r="K59" s="38"/>
      <c r="L59" s="5"/>
      <c r="M59" s="38"/>
      <c r="N59" s="38"/>
      <c r="O59" s="38"/>
      <c r="P59" s="38"/>
      <c r="Q59" s="38"/>
      <c r="R59" s="38"/>
    </row>
    <row r="60" spans="1:18" x14ac:dyDescent="0.2">
      <c r="A60" s="67">
        <v>47</v>
      </c>
      <c r="B60" s="78" t="s">
        <v>50</v>
      </c>
      <c r="C60" s="108" t="s">
        <v>124</v>
      </c>
      <c r="D60" s="104" t="s">
        <v>176</v>
      </c>
      <c r="E60" s="108"/>
      <c r="F60" s="114">
        <f t="shared" si="7"/>
        <v>4</v>
      </c>
      <c r="G60" s="114"/>
      <c r="H60" s="114"/>
      <c r="I60" s="114">
        <f t="shared" si="6"/>
        <v>4</v>
      </c>
      <c r="J60" s="23" t="s">
        <v>219</v>
      </c>
      <c r="K60" s="82"/>
      <c r="L60" s="5"/>
      <c r="M60" s="82"/>
      <c r="N60" s="82"/>
      <c r="O60" s="82"/>
      <c r="P60" s="82"/>
      <c r="Q60" s="82"/>
      <c r="R60" s="82"/>
    </row>
    <row r="61" spans="1:18" s="39" customFormat="1" x14ac:dyDescent="0.2">
      <c r="A61" s="67">
        <v>48</v>
      </c>
      <c r="B61" s="78" t="s">
        <v>51</v>
      </c>
      <c r="C61" s="108" t="s">
        <v>125</v>
      </c>
      <c r="D61" s="104" t="s">
        <v>180</v>
      </c>
      <c r="E61" s="108"/>
      <c r="F61" s="114">
        <f t="shared" si="7"/>
        <v>2</v>
      </c>
      <c r="G61" s="114"/>
      <c r="H61" s="114"/>
      <c r="I61" s="114">
        <f t="shared" si="6"/>
        <v>2</v>
      </c>
      <c r="J61" s="23" t="s">
        <v>220</v>
      </c>
      <c r="K61" s="38"/>
      <c r="L61" s="5"/>
      <c r="M61" s="38"/>
      <c r="N61" s="38"/>
      <c r="O61" s="38"/>
      <c r="P61" s="38"/>
      <c r="Q61" s="38"/>
      <c r="R61" s="38"/>
    </row>
    <row r="62" spans="1:18" s="39" customFormat="1" x14ac:dyDescent="0.2">
      <c r="A62" s="67">
        <v>49</v>
      </c>
      <c r="B62" s="78" t="s">
        <v>52</v>
      </c>
      <c r="C62" s="108" t="s">
        <v>125</v>
      </c>
      <c r="D62" s="104" t="s">
        <v>176</v>
      </c>
      <c r="E62" s="108"/>
      <c r="F62" s="114">
        <f t="shared" si="7"/>
        <v>2</v>
      </c>
      <c r="G62" s="114"/>
      <c r="H62" s="114"/>
      <c r="I62" s="114">
        <f t="shared" si="6"/>
        <v>2</v>
      </c>
      <c r="J62" s="23" t="s">
        <v>206</v>
      </c>
      <c r="K62" s="38"/>
      <c r="L62" s="5"/>
      <c r="M62" s="38"/>
      <c r="N62" s="38"/>
      <c r="O62" s="38"/>
      <c r="P62" s="38"/>
      <c r="Q62" s="38"/>
      <c r="R62" s="38"/>
    </row>
    <row r="63" spans="1:18" s="39" customFormat="1" x14ac:dyDescent="0.2">
      <c r="A63" s="67">
        <v>50</v>
      </c>
      <c r="B63" s="78" t="s">
        <v>53</v>
      </c>
      <c r="C63" s="108" t="s">
        <v>124</v>
      </c>
      <c r="D63" s="104" t="s">
        <v>176</v>
      </c>
      <c r="E63" s="108" t="s">
        <v>669</v>
      </c>
      <c r="F63" s="114">
        <f t="shared" si="7"/>
        <v>4</v>
      </c>
      <c r="G63" s="114"/>
      <c r="H63" s="114"/>
      <c r="I63" s="114">
        <f t="shared" si="6"/>
        <v>4</v>
      </c>
      <c r="J63" s="26" t="s">
        <v>221</v>
      </c>
      <c r="K63" s="38"/>
      <c r="L63" s="5"/>
      <c r="M63" s="38"/>
      <c r="N63" s="38"/>
      <c r="O63" s="38"/>
      <c r="P63" s="38"/>
      <c r="Q63" s="38"/>
      <c r="R63" s="38"/>
    </row>
    <row r="64" spans="1:18" s="39" customFormat="1" x14ac:dyDescent="0.2">
      <c r="A64" s="67">
        <v>51</v>
      </c>
      <c r="B64" s="78" t="s">
        <v>54</v>
      </c>
      <c r="C64" s="108" t="s">
        <v>125</v>
      </c>
      <c r="D64" s="104" t="s">
        <v>175</v>
      </c>
      <c r="E64" s="108" t="s">
        <v>256</v>
      </c>
      <c r="F64" s="114">
        <f t="shared" si="7"/>
        <v>2</v>
      </c>
      <c r="G64" s="114">
        <v>0.5</v>
      </c>
      <c r="H64" s="114">
        <v>0.5</v>
      </c>
      <c r="I64" s="114">
        <f t="shared" si="6"/>
        <v>0.5</v>
      </c>
      <c r="J64" s="23" t="s">
        <v>207</v>
      </c>
      <c r="K64" s="38"/>
      <c r="L64" s="5"/>
      <c r="M64" s="38"/>
      <c r="N64" s="38"/>
      <c r="O64" s="38"/>
      <c r="P64" s="38"/>
      <c r="Q64" s="38"/>
      <c r="R64" s="38"/>
    </row>
    <row r="65" spans="1:18" s="39" customFormat="1" x14ac:dyDescent="0.2">
      <c r="A65" s="67">
        <v>52</v>
      </c>
      <c r="B65" s="78" t="s">
        <v>55</v>
      </c>
      <c r="C65" s="108" t="s">
        <v>124</v>
      </c>
      <c r="D65" s="104" t="s">
        <v>180</v>
      </c>
      <c r="E65" s="108"/>
      <c r="F65" s="114">
        <f t="shared" si="7"/>
        <v>4</v>
      </c>
      <c r="G65" s="114"/>
      <c r="H65" s="114"/>
      <c r="I65" s="114">
        <f t="shared" si="6"/>
        <v>4</v>
      </c>
      <c r="J65" s="23" t="s">
        <v>208</v>
      </c>
      <c r="K65" s="38"/>
      <c r="L65" s="5"/>
      <c r="M65" s="38"/>
      <c r="N65" s="38"/>
      <c r="O65" s="38"/>
      <c r="P65" s="38"/>
      <c r="Q65" s="38"/>
      <c r="R65" s="38"/>
    </row>
    <row r="66" spans="1:18" x14ac:dyDescent="0.2">
      <c r="A66" s="67">
        <v>53</v>
      </c>
      <c r="B66" s="78" t="s">
        <v>56</v>
      </c>
      <c r="C66" s="108" t="s">
        <v>124</v>
      </c>
      <c r="D66" s="104" t="s">
        <v>180</v>
      </c>
      <c r="E66" s="108"/>
      <c r="F66" s="114">
        <f t="shared" si="7"/>
        <v>4</v>
      </c>
      <c r="G66" s="114"/>
      <c r="H66" s="114"/>
      <c r="I66" s="114">
        <f t="shared" si="6"/>
        <v>4</v>
      </c>
      <c r="J66" s="25" t="s">
        <v>222</v>
      </c>
      <c r="K66" s="82"/>
      <c r="L66" s="5"/>
      <c r="M66" s="82"/>
      <c r="N66" s="82"/>
      <c r="O66" s="82"/>
      <c r="P66" s="82"/>
      <c r="Q66" s="82"/>
      <c r="R66" s="82"/>
    </row>
    <row r="67" spans="1:18" s="39" customFormat="1" x14ac:dyDescent="0.2">
      <c r="A67" s="67">
        <v>54</v>
      </c>
      <c r="B67" s="78" t="s">
        <v>57</v>
      </c>
      <c r="C67" s="108" t="s">
        <v>125</v>
      </c>
      <c r="D67" s="104" t="s">
        <v>180</v>
      </c>
      <c r="E67" s="108"/>
      <c r="F67" s="114">
        <f t="shared" si="7"/>
        <v>2</v>
      </c>
      <c r="G67" s="114"/>
      <c r="H67" s="114"/>
      <c r="I67" s="114">
        <f t="shared" si="6"/>
        <v>2</v>
      </c>
      <c r="J67" s="23" t="s">
        <v>223</v>
      </c>
      <c r="K67" s="38"/>
      <c r="L67" s="5"/>
      <c r="M67" s="38"/>
      <c r="N67" s="38"/>
      <c r="O67" s="38"/>
      <c r="P67" s="38"/>
      <c r="Q67" s="38"/>
      <c r="R67" s="38"/>
    </row>
    <row r="68" spans="1:18" s="39" customFormat="1" ht="15" x14ac:dyDescent="0.2">
      <c r="A68" s="67">
        <v>55</v>
      </c>
      <c r="B68" s="78" t="s">
        <v>58</v>
      </c>
      <c r="C68" s="108" t="s">
        <v>125</v>
      </c>
      <c r="D68" s="186" t="s">
        <v>584</v>
      </c>
      <c r="E68" s="108"/>
      <c r="F68" s="114">
        <f t="shared" si="7"/>
        <v>2</v>
      </c>
      <c r="G68" s="114"/>
      <c r="H68" s="114">
        <v>0.5</v>
      </c>
      <c r="I68" s="114">
        <f t="shared" si="6"/>
        <v>1</v>
      </c>
      <c r="J68" s="188" t="s">
        <v>583</v>
      </c>
      <c r="K68" s="38"/>
      <c r="L68" s="5"/>
      <c r="M68" s="38"/>
      <c r="N68" s="38"/>
      <c r="O68" s="38"/>
      <c r="P68" s="38"/>
      <c r="Q68" s="38"/>
      <c r="R68" s="38"/>
    </row>
    <row r="69" spans="1:18" x14ac:dyDescent="0.2">
      <c r="A69" s="67">
        <v>56</v>
      </c>
      <c r="B69" s="78" t="s">
        <v>59</v>
      </c>
      <c r="C69" s="108" t="s">
        <v>124</v>
      </c>
      <c r="D69" s="104" t="s">
        <v>176</v>
      </c>
      <c r="E69" s="108"/>
      <c r="F69" s="114">
        <f t="shared" si="7"/>
        <v>4</v>
      </c>
      <c r="G69" s="114"/>
      <c r="H69" s="114"/>
      <c r="I69" s="114">
        <f t="shared" si="6"/>
        <v>4</v>
      </c>
      <c r="J69" s="23" t="s">
        <v>209</v>
      </c>
      <c r="K69" s="82"/>
      <c r="L69" s="5"/>
      <c r="M69" s="82"/>
      <c r="N69" s="82"/>
      <c r="O69" s="82"/>
      <c r="P69" s="82"/>
      <c r="Q69" s="82"/>
      <c r="R69" s="82"/>
    </row>
    <row r="70" spans="1:18" s="64" customFormat="1" x14ac:dyDescent="0.2">
      <c r="A70" s="103"/>
      <c r="B70" s="9" t="s">
        <v>60</v>
      </c>
      <c r="C70" s="111"/>
      <c r="D70" s="105"/>
      <c r="E70" s="111"/>
      <c r="F70" s="166"/>
      <c r="G70" s="113"/>
      <c r="H70" s="113"/>
      <c r="I70" s="113"/>
      <c r="J70" s="103"/>
      <c r="K70" s="63"/>
      <c r="L70" s="157"/>
      <c r="M70" s="63"/>
      <c r="N70" s="63"/>
      <c r="O70" s="63"/>
      <c r="P70" s="63"/>
      <c r="Q70" s="63"/>
      <c r="R70" s="63"/>
    </row>
    <row r="71" spans="1:18" s="39" customFormat="1" x14ac:dyDescent="0.2">
      <c r="A71" s="67">
        <v>57</v>
      </c>
      <c r="B71" s="78" t="s">
        <v>61</v>
      </c>
      <c r="C71" s="108" t="s">
        <v>125</v>
      </c>
      <c r="D71" s="104" t="s">
        <v>176</v>
      </c>
      <c r="E71" s="108"/>
      <c r="F71" s="114">
        <f t="shared" ref="F71:F76" si="8">IF(C71=C$5,4,IF(C71=C$6,2,0))</f>
        <v>2</v>
      </c>
      <c r="G71" s="114"/>
      <c r="H71" s="114"/>
      <c r="I71" s="114">
        <f t="shared" ref="I71:I76" si="9">F71*(1-G71)*(1-H71)</f>
        <v>2</v>
      </c>
      <c r="J71" s="23" t="s">
        <v>224</v>
      </c>
      <c r="K71" s="38"/>
      <c r="L71" s="5"/>
      <c r="M71" s="38"/>
      <c r="N71" s="38"/>
      <c r="O71" s="38"/>
      <c r="P71" s="38"/>
      <c r="Q71" s="38"/>
      <c r="R71" s="38"/>
    </row>
    <row r="72" spans="1:18" x14ac:dyDescent="0.2">
      <c r="A72" s="67">
        <v>58</v>
      </c>
      <c r="B72" s="78" t="s">
        <v>62</v>
      </c>
      <c r="C72" s="108" t="s">
        <v>124</v>
      </c>
      <c r="D72" s="104" t="s">
        <v>176</v>
      </c>
      <c r="E72" s="108"/>
      <c r="F72" s="114">
        <f t="shared" si="8"/>
        <v>4</v>
      </c>
      <c r="G72" s="114"/>
      <c r="H72" s="114"/>
      <c r="I72" s="114">
        <f t="shared" si="9"/>
        <v>4</v>
      </c>
      <c r="J72" s="23" t="s">
        <v>210</v>
      </c>
      <c r="K72" s="82"/>
      <c r="L72" s="5"/>
      <c r="M72" s="82"/>
      <c r="N72" s="82"/>
      <c r="O72" s="82"/>
      <c r="P72" s="82"/>
      <c r="Q72" s="82"/>
      <c r="R72" s="82"/>
    </row>
    <row r="73" spans="1:18" x14ac:dyDescent="0.2">
      <c r="A73" s="67">
        <v>59</v>
      </c>
      <c r="B73" s="78" t="s">
        <v>63</v>
      </c>
      <c r="C73" s="108" t="s">
        <v>125</v>
      </c>
      <c r="D73" s="104" t="s">
        <v>176</v>
      </c>
      <c r="E73" s="108"/>
      <c r="F73" s="114">
        <f t="shared" si="8"/>
        <v>2</v>
      </c>
      <c r="G73" s="114"/>
      <c r="H73" s="114"/>
      <c r="I73" s="114">
        <f t="shared" si="9"/>
        <v>2</v>
      </c>
      <c r="J73" s="23" t="s">
        <v>225</v>
      </c>
      <c r="K73" s="82"/>
      <c r="L73" s="5"/>
      <c r="M73" s="82"/>
      <c r="N73" s="82"/>
      <c r="O73" s="82"/>
      <c r="P73" s="82"/>
      <c r="Q73" s="82"/>
      <c r="R73" s="82"/>
    </row>
    <row r="74" spans="1:18" s="39" customFormat="1" x14ac:dyDescent="0.2">
      <c r="A74" s="67">
        <v>60</v>
      </c>
      <c r="B74" s="78" t="s">
        <v>64</v>
      </c>
      <c r="C74" s="108" t="s">
        <v>125</v>
      </c>
      <c r="D74" s="104" t="s">
        <v>175</v>
      </c>
      <c r="E74" s="108"/>
      <c r="F74" s="114">
        <f t="shared" si="8"/>
        <v>2</v>
      </c>
      <c r="G74" s="114">
        <v>0.5</v>
      </c>
      <c r="H74" s="114"/>
      <c r="I74" s="114">
        <f t="shared" si="9"/>
        <v>1</v>
      </c>
      <c r="J74" s="23" t="s">
        <v>226</v>
      </c>
      <c r="K74" s="38"/>
      <c r="L74" s="5"/>
      <c r="M74" s="38"/>
      <c r="N74" s="38"/>
      <c r="O74" s="38"/>
      <c r="P74" s="38"/>
      <c r="Q74" s="38"/>
      <c r="R74" s="38"/>
    </row>
    <row r="75" spans="1:18" s="39" customFormat="1" x14ac:dyDescent="0.2">
      <c r="A75" s="67">
        <v>61</v>
      </c>
      <c r="B75" s="78" t="s">
        <v>65</v>
      </c>
      <c r="C75" s="108" t="s">
        <v>124</v>
      </c>
      <c r="D75" s="104" t="s">
        <v>176</v>
      </c>
      <c r="E75" s="108"/>
      <c r="F75" s="114">
        <f t="shared" si="8"/>
        <v>4</v>
      </c>
      <c r="G75" s="114"/>
      <c r="H75" s="114"/>
      <c r="I75" s="114">
        <f t="shared" si="9"/>
        <v>4</v>
      </c>
      <c r="J75" s="23" t="s">
        <v>211</v>
      </c>
      <c r="K75" s="38"/>
      <c r="L75" s="5"/>
      <c r="M75" s="38"/>
      <c r="N75" s="38"/>
      <c r="O75" s="38"/>
      <c r="P75" s="38"/>
      <c r="Q75" s="38"/>
      <c r="R75" s="38"/>
    </row>
    <row r="76" spans="1:18" s="39" customFormat="1" x14ac:dyDescent="0.2">
      <c r="A76" s="67">
        <v>62</v>
      </c>
      <c r="B76" s="78" t="s">
        <v>66</v>
      </c>
      <c r="C76" s="108" t="s">
        <v>124</v>
      </c>
      <c r="D76" s="104" t="s">
        <v>176</v>
      </c>
      <c r="E76" s="106" t="s">
        <v>249</v>
      </c>
      <c r="F76" s="114">
        <f t="shared" si="8"/>
        <v>4</v>
      </c>
      <c r="G76" s="114"/>
      <c r="H76" s="114">
        <v>0.5</v>
      </c>
      <c r="I76" s="114">
        <f t="shared" si="9"/>
        <v>2</v>
      </c>
      <c r="J76" s="23" t="s">
        <v>227</v>
      </c>
      <c r="K76" s="38"/>
      <c r="L76" s="5"/>
      <c r="M76" s="38"/>
      <c r="N76" s="38"/>
      <c r="O76" s="38"/>
      <c r="P76" s="38"/>
      <c r="Q76" s="38"/>
      <c r="R76" s="38"/>
    </row>
    <row r="77" spans="1:18" s="64" customFormat="1" x14ac:dyDescent="0.2">
      <c r="A77" s="103"/>
      <c r="B77" s="9" t="s">
        <v>67</v>
      </c>
      <c r="C77" s="111"/>
      <c r="D77" s="105"/>
      <c r="E77" s="111"/>
      <c r="F77" s="166"/>
      <c r="G77" s="113"/>
      <c r="H77" s="113"/>
      <c r="I77" s="113"/>
      <c r="J77" s="103"/>
      <c r="K77" s="63"/>
      <c r="L77" s="157"/>
      <c r="M77" s="63"/>
      <c r="N77" s="63"/>
      <c r="O77" s="63"/>
      <c r="P77" s="63"/>
      <c r="Q77" s="63"/>
      <c r="R77" s="63"/>
    </row>
    <row r="78" spans="1:18" s="39" customFormat="1" x14ac:dyDescent="0.2">
      <c r="A78" s="67">
        <v>63</v>
      </c>
      <c r="B78" s="78" t="s">
        <v>68</v>
      </c>
      <c r="C78" s="108" t="s">
        <v>125</v>
      </c>
      <c r="D78" s="104" t="s">
        <v>176</v>
      </c>
      <c r="E78" s="108"/>
      <c r="F78" s="114">
        <f t="shared" ref="F78:F89" si="10">IF(C78=C$5,4,IF(C78=C$6,2,0))</f>
        <v>2</v>
      </c>
      <c r="G78" s="114"/>
      <c r="H78" s="114"/>
      <c r="I78" s="114">
        <f t="shared" ref="I78:I89" si="11">F78*(1-G78)*(1-H78)</f>
        <v>2</v>
      </c>
      <c r="J78" s="23" t="s">
        <v>585</v>
      </c>
      <c r="K78" s="38"/>
      <c r="L78" s="5"/>
      <c r="M78" s="38"/>
      <c r="N78" s="38"/>
      <c r="O78" s="38"/>
      <c r="P78" s="38"/>
      <c r="Q78" s="38"/>
      <c r="R78" s="38"/>
    </row>
    <row r="79" spans="1:18" s="39" customFormat="1" x14ac:dyDescent="0.2">
      <c r="A79" s="67">
        <v>64</v>
      </c>
      <c r="B79" s="78" t="s">
        <v>69</v>
      </c>
      <c r="C79" s="108" t="s">
        <v>124</v>
      </c>
      <c r="D79" s="104" t="s">
        <v>176</v>
      </c>
      <c r="E79" s="108"/>
      <c r="F79" s="114">
        <f t="shared" si="10"/>
        <v>4</v>
      </c>
      <c r="G79" s="114"/>
      <c r="H79" s="114"/>
      <c r="I79" s="114">
        <f t="shared" si="11"/>
        <v>4</v>
      </c>
      <c r="J79" s="28" t="s">
        <v>212</v>
      </c>
      <c r="K79" s="38"/>
      <c r="L79" s="5"/>
      <c r="M79" s="38"/>
      <c r="N79" s="38"/>
      <c r="O79" s="38"/>
      <c r="P79" s="38"/>
      <c r="Q79" s="38"/>
      <c r="R79" s="38"/>
    </row>
    <row r="80" spans="1:18" s="39" customFormat="1" x14ac:dyDescent="0.2">
      <c r="A80" s="67">
        <v>65</v>
      </c>
      <c r="B80" s="78" t="s">
        <v>70</v>
      </c>
      <c r="C80" s="108" t="s">
        <v>125</v>
      </c>
      <c r="D80" s="104" t="s">
        <v>204</v>
      </c>
      <c r="E80" s="108"/>
      <c r="F80" s="114">
        <f t="shared" si="10"/>
        <v>2</v>
      </c>
      <c r="G80" s="114"/>
      <c r="H80" s="114"/>
      <c r="I80" s="114">
        <f t="shared" si="11"/>
        <v>2</v>
      </c>
      <c r="J80" s="23" t="s">
        <v>228</v>
      </c>
      <c r="K80" s="38"/>
      <c r="L80" s="5"/>
      <c r="M80" s="38"/>
      <c r="N80" s="38"/>
      <c r="O80" s="38"/>
      <c r="P80" s="38"/>
      <c r="Q80" s="38"/>
      <c r="R80" s="38"/>
    </row>
    <row r="81" spans="1:18" s="39" customFormat="1" x14ac:dyDescent="0.2">
      <c r="A81" s="67">
        <v>66</v>
      </c>
      <c r="B81" s="78" t="s">
        <v>71</v>
      </c>
      <c r="C81" s="108" t="s">
        <v>125</v>
      </c>
      <c r="D81" s="104" t="s">
        <v>180</v>
      </c>
      <c r="E81" s="108"/>
      <c r="F81" s="114">
        <f t="shared" si="10"/>
        <v>2</v>
      </c>
      <c r="G81" s="114"/>
      <c r="H81" s="114"/>
      <c r="I81" s="114">
        <f t="shared" si="11"/>
        <v>2</v>
      </c>
      <c r="J81" s="23" t="s">
        <v>229</v>
      </c>
      <c r="K81" s="38"/>
      <c r="L81" s="5"/>
      <c r="M81" s="38"/>
      <c r="N81" s="38"/>
      <c r="O81" s="38"/>
      <c r="P81" s="38"/>
      <c r="Q81" s="38"/>
      <c r="R81" s="38"/>
    </row>
    <row r="82" spans="1:18" ht="15" x14ac:dyDescent="0.2">
      <c r="A82" s="67">
        <v>67</v>
      </c>
      <c r="B82" s="78" t="s">
        <v>72</v>
      </c>
      <c r="C82" s="108" t="s">
        <v>124</v>
      </c>
      <c r="D82" s="104" t="s">
        <v>180</v>
      </c>
      <c r="E82" s="108"/>
      <c r="F82" s="114">
        <f t="shared" si="10"/>
        <v>4</v>
      </c>
      <c r="G82" s="114"/>
      <c r="H82" s="114"/>
      <c r="I82" s="114">
        <f t="shared" si="11"/>
        <v>4</v>
      </c>
      <c r="J82" s="188" t="s">
        <v>230</v>
      </c>
      <c r="K82" s="82"/>
      <c r="L82" s="5"/>
      <c r="M82" s="82"/>
      <c r="N82" s="82"/>
      <c r="O82" s="82"/>
      <c r="P82" s="82"/>
      <c r="Q82" s="82"/>
      <c r="R82" s="82"/>
    </row>
    <row r="83" spans="1:18" s="39" customFormat="1" x14ac:dyDescent="0.2">
      <c r="A83" s="67">
        <v>68</v>
      </c>
      <c r="B83" s="78" t="s">
        <v>73</v>
      </c>
      <c r="C83" s="108" t="s">
        <v>125</v>
      </c>
      <c r="D83" s="104" t="s">
        <v>180</v>
      </c>
      <c r="E83" s="106" t="s">
        <v>252</v>
      </c>
      <c r="F83" s="114">
        <f t="shared" si="10"/>
        <v>2</v>
      </c>
      <c r="G83" s="114"/>
      <c r="H83" s="114">
        <v>0.5</v>
      </c>
      <c r="I83" s="114">
        <f t="shared" si="11"/>
        <v>1</v>
      </c>
      <c r="J83" s="23" t="s">
        <v>231</v>
      </c>
      <c r="K83" s="38"/>
      <c r="L83" s="5"/>
      <c r="M83" s="38"/>
      <c r="N83" s="38"/>
      <c r="O83" s="38"/>
      <c r="P83" s="38"/>
      <c r="Q83" s="38"/>
      <c r="R83" s="38"/>
    </row>
    <row r="84" spans="1:18" x14ac:dyDescent="0.2">
      <c r="A84" s="67">
        <v>69</v>
      </c>
      <c r="B84" s="78" t="s">
        <v>74</v>
      </c>
      <c r="C84" s="108" t="s">
        <v>124</v>
      </c>
      <c r="D84" s="104" t="s">
        <v>176</v>
      </c>
      <c r="E84" s="108"/>
      <c r="F84" s="114">
        <f t="shared" si="10"/>
        <v>4</v>
      </c>
      <c r="G84" s="114"/>
      <c r="H84" s="114"/>
      <c r="I84" s="114">
        <f t="shared" si="11"/>
        <v>4</v>
      </c>
      <c r="J84" s="23" t="s">
        <v>232</v>
      </c>
      <c r="K84" s="82"/>
      <c r="L84" s="5"/>
      <c r="M84" s="82"/>
      <c r="N84" s="82"/>
      <c r="O84" s="82"/>
      <c r="P84" s="82"/>
      <c r="Q84" s="82"/>
      <c r="R84" s="82"/>
    </row>
    <row r="85" spans="1:18" s="39" customFormat="1" x14ac:dyDescent="0.2">
      <c r="A85" s="67">
        <v>70</v>
      </c>
      <c r="B85" s="78" t="s">
        <v>75</v>
      </c>
      <c r="C85" s="108" t="s">
        <v>124</v>
      </c>
      <c r="D85" s="104" t="s">
        <v>176</v>
      </c>
      <c r="E85" s="108"/>
      <c r="F85" s="114">
        <f t="shared" si="10"/>
        <v>4</v>
      </c>
      <c r="G85" s="114"/>
      <c r="H85" s="114"/>
      <c r="I85" s="114">
        <f t="shared" si="11"/>
        <v>4</v>
      </c>
      <c r="J85" s="23" t="s">
        <v>233</v>
      </c>
      <c r="K85" s="38"/>
      <c r="L85" s="5"/>
      <c r="M85" s="38"/>
      <c r="N85" s="38"/>
      <c r="O85" s="38"/>
      <c r="P85" s="38"/>
      <c r="Q85" s="38"/>
      <c r="R85" s="38"/>
    </row>
    <row r="86" spans="1:18" s="39" customFormat="1" x14ac:dyDescent="0.2">
      <c r="A86" s="67">
        <v>71</v>
      </c>
      <c r="B86" s="78" t="s">
        <v>76</v>
      </c>
      <c r="C86" s="108" t="s">
        <v>125</v>
      </c>
      <c r="D86" s="104" t="s">
        <v>176</v>
      </c>
      <c r="E86" s="108"/>
      <c r="F86" s="114">
        <f t="shared" si="10"/>
        <v>2</v>
      </c>
      <c r="G86" s="114"/>
      <c r="H86" s="114"/>
      <c r="I86" s="114">
        <f t="shared" si="11"/>
        <v>2</v>
      </c>
      <c r="J86" s="23" t="s">
        <v>234</v>
      </c>
      <c r="K86" s="38"/>
      <c r="L86" s="5"/>
      <c r="M86" s="38"/>
      <c r="N86" s="38"/>
      <c r="O86" s="38"/>
      <c r="P86" s="38"/>
      <c r="Q86" s="38"/>
      <c r="R86" s="38"/>
    </row>
    <row r="87" spans="1:18" x14ac:dyDescent="0.2">
      <c r="A87" s="67">
        <v>72</v>
      </c>
      <c r="B87" s="78" t="s">
        <v>77</v>
      </c>
      <c r="C87" s="108" t="s">
        <v>124</v>
      </c>
      <c r="D87" s="104" t="s">
        <v>176</v>
      </c>
      <c r="E87" s="108"/>
      <c r="F87" s="114">
        <f t="shared" si="10"/>
        <v>4</v>
      </c>
      <c r="G87" s="114"/>
      <c r="H87" s="114"/>
      <c r="I87" s="114">
        <f t="shared" si="11"/>
        <v>4</v>
      </c>
      <c r="J87" s="23" t="s">
        <v>235</v>
      </c>
      <c r="K87" s="82"/>
      <c r="L87" s="5"/>
      <c r="M87" s="82"/>
      <c r="N87" s="82"/>
      <c r="O87" s="82"/>
      <c r="P87" s="82"/>
      <c r="Q87" s="82"/>
      <c r="R87" s="82"/>
    </row>
    <row r="88" spans="1:18" s="39" customFormat="1" x14ac:dyDescent="0.2">
      <c r="A88" s="67">
        <v>73</v>
      </c>
      <c r="B88" s="78" t="s">
        <v>78</v>
      </c>
      <c r="C88" s="108" t="s">
        <v>124</v>
      </c>
      <c r="D88" s="104" t="s">
        <v>176</v>
      </c>
      <c r="E88" s="106" t="s">
        <v>237</v>
      </c>
      <c r="F88" s="114">
        <f t="shared" si="10"/>
        <v>4</v>
      </c>
      <c r="G88" s="114"/>
      <c r="H88" s="114">
        <v>0.5</v>
      </c>
      <c r="I88" s="114">
        <f t="shared" si="11"/>
        <v>2</v>
      </c>
      <c r="J88" s="23" t="s">
        <v>236</v>
      </c>
      <c r="K88" s="38"/>
      <c r="L88" s="5"/>
      <c r="M88" s="38"/>
      <c r="N88" s="38"/>
      <c r="O88" s="38"/>
      <c r="P88" s="38"/>
      <c r="Q88" s="38"/>
      <c r="R88" s="38"/>
    </row>
    <row r="89" spans="1:18" s="39" customFormat="1" x14ac:dyDescent="0.2">
      <c r="A89" s="67">
        <v>74</v>
      </c>
      <c r="B89" s="78" t="s">
        <v>79</v>
      </c>
      <c r="C89" s="108" t="s">
        <v>125</v>
      </c>
      <c r="D89" s="104" t="s">
        <v>180</v>
      </c>
      <c r="E89" s="108"/>
      <c r="F89" s="114">
        <f t="shared" si="10"/>
        <v>2</v>
      </c>
      <c r="G89" s="114"/>
      <c r="H89" s="114"/>
      <c r="I89" s="114">
        <f t="shared" si="11"/>
        <v>2</v>
      </c>
      <c r="J89" s="23" t="s">
        <v>238</v>
      </c>
      <c r="K89" s="38"/>
      <c r="L89" s="5"/>
      <c r="M89" s="38"/>
      <c r="N89" s="38"/>
      <c r="O89" s="38"/>
      <c r="P89" s="38"/>
      <c r="Q89" s="38"/>
      <c r="R89" s="38"/>
    </row>
    <row r="90" spans="1:18" s="64" customFormat="1" x14ac:dyDescent="0.2">
      <c r="A90" s="103"/>
      <c r="B90" s="9" t="s">
        <v>80</v>
      </c>
      <c r="C90" s="111"/>
      <c r="D90" s="105"/>
      <c r="E90" s="111"/>
      <c r="F90" s="166"/>
      <c r="G90" s="113"/>
      <c r="H90" s="113"/>
      <c r="I90" s="113"/>
      <c r="J90" s="103"/>
      <c r="K90" s="63"/>
      <c r="L90" s="157"/>
      <c r="M90" s="63"/>
      <c r="N90" s="63"/>
      <c r="O90" s="63"/>
      <c r="P90" s="63"/>
      <c r="Q90" s="63"/>
      <c r="R90" s="63"/>
    </row>
    <row r="91" spans="1:18" s="39" customFormat="1" x14ac:dyDescent="0.2">
      <c r="A91" s="67">
        <v>75</v>
      </c>
      <c r="B91" s="78" t="s">
        <v>81</v>
      </c>
      <c r="C91" s="108" t="s">
        <v>124</v>
      </c>
      <c r="D91" s="104" t="s">
        <v>204</v>
      </c>
      <c r="E91" s="108"/>
      <c r="F91" s="114">
        <f t="shared" ref="F91:F99" si="12">IF(C91=C$5,4,IF(C91=C$6,2,0))</f>
        <v>4</v>
      </c>
      <c r="G91" s="114"/>
      <c r="H91" s="114"/>
      <c r="I91" s="114">
        <f t="shared" ref="I91:I99" si="13">F91*(1-G91)*(1-H91)</f>
        <v>4</v>
      </c>
      <c r="J91" s="23" t="s">
        <v>239</v>
      </c>
      <c r="K91" s="38"/>
      <c r="L91" s="5"/>
      <c r="M91" s="38"/>
      <c r="N91" s="38"/>
      <c r="O91" s="38"/>
      <c r="P91" s="38"/>
      <c r="Q91" s="38"/>
      <c r="R91" s="38"/>
    </row>
    <row r="92" spans="1:18" s="39" customFormat="1" x14ac:dyDescent="0.2">
      <c r="A92" s="67">
        <v>76</v>
      </c>
      <c r="B92" s="78" t="s">
        <v>82</v>
      </c>
      <c r="C92" s="108" t="s">
        <v>124</v>
      </c>
      <c r="D92" s="104" t="s">
        <v>176</v>
      </c>
      <c r="E92" s="108"/>
      <c r="F92" s="114">
        <f t="shared" si="12"/>
        <v>4</v>
      </c>
      <c r="G92" s="114"/>
      <c r="H92" s="114"/>
      <c r="I92" s="114">
        <f t="shared" si="13"/>
        <v>4</v>
      </c>
      <c r="J92" s="23" t="s">
        <v>240</v>
      </c>
      <c r="K92" s="38"/>
      <c r="L92" s="5"/>
      <c r="M92" s="38"/>
      <c r="N92" s="38"/>
      <c r="O92" s="38"/>
      <c r="P92" s="38"/>
      <c r="Q92" s="38"/>
      <c r="R92" s="38"/>
    </row>
    <row r="93" spans="1:18" x14ac:dyDescent="0.2">
      <c r="A93" s="67">
        <v>77</v>
      </c>
      <c r="B93" s="78" t="s">
        <v>83</v>
      </c>
      <c r="C93" s="108" t="s">
        <v>124</v>
      </c>
      <c r="D93" s="104" t="s">
        <v>176</v>
      </c>
      <c r="E93" s="108"/>
      <c r="F93" s="114">
        <f t="shared" si="12"/>
        <v>4</v>
      </c>
      <c r="G93" s="114"/>
      <c r="H93" s="114"/>
      <c r="I93" s="114">
        <f t="shared" si="13"/>
        <v>4</v>
      </c>
      <c r="J93" s="23" t="s">
        <v>213</v>
      </c>
      <c r="K93" s="82"/>
      <c r="L93" s="5"/>
      <c r="M93" s="82"/>
      <c r="N93" s="82"/>
      <c r="O93" s="82"/>
      <c r="P93" s="82"/>
      <c r="Q93" s="82"/>
      <c r="R93" s="82"/>
    </row>
    <row r="94" spans="1:18" x14ac:dyDescent="0.2">
      <c r="A94" s="67">
        <v>78</v>
      </c>
      <c r="B94" s="78" t="s">
        <v>84</v>
      </c>
      <c r="C94" s="108" t="s">
        <v>125</v>
      </c>
      <c r="D94" s="104" t="s">
        <v>180</v>
      </c>
      <c r="E94" s="108"/>
      <c r="F94" s="114">
        <f t="shared" si="12"/>
        <v>2</v>
      </c>
      <c r="G94" s="114"/>
      <c r="H94" s="114"/>
      <c r="I94" s="114">
        <f t="shared" si="13"/>
        <v>2</v>
      </c>
      <c r="J94" s="23" t="s">
        <v>241</v>
      </c>
      <c r="K94" s="82"/>
      <c r="L94" s="5"/>
      <c r="M94" s="82"/>
      <c r="N94" s="82"/>
      <c r="O94" s="82"/>
      <c r="P94" s="82"/>
      <c r="Q94" s="82"/>
      <c r="R94" s="82"/>
    </row>
    <row r="95" spans="1:18" x14ac:dyDescent="0.2">
      <c r="A95" s="67">
        <v>79</v>
      </c>
      <c r="B95" s="78" t="s">
        <v>85</v>
      </c>
      <c r="C95" s="108" t="s">
        <v>124</v>
      </c>
      <c r="D95" s="104" t="s">
        <v>176</v>
      </c>
      <c r="E95" s="108"/>
      <c r="F95" s="114">
        <f t="shared" si="12"/>
        <v>4</v>
      </c>
      <c r="G95" s="114"/>
      <c r="H95" s="114"/>
      <c r="I95" s="114">
        <f t="shared" si="13"/>
        <v>4</v>
      </c>
      <c r="J95" s="23" t="s">
        <v>242</v>
      </c>
      <c r="K95" s="82"/>
      <c r="L95" s="5"/>
      <c r="M95" s="82"/>
      <c r="N95" s="82"/>
      <c r="O95" s="82"/>
      <c r="P95" s="82"/>
      <c r="Q95" s="82"/>
      <c r="R95" s="82"/>
    </row>
    <row r="96" spans="1:18" s="39" customFormat="1" x14ac:dyDescent="0.2">
      <c r="A96" s="67">
        <v>80</v>
      </c>
      <c r="B96" s="78" t="s">
        <v>86</v>
      </c>
      <c r="C96" s="108" t="s">
        <v>125</v>
      </c>
      <c r="D96" s="104" t="s">
        <v>175</v>
      </c>
      <c r="E96" s="106" t="s">
        <v>253</v>
      </c>
      <c r="F96" s="114">
        <f t="shared" si="12"/>
        <v>2</v>
      </c>
      <c r="G96" s="114">
        <v>0.5</v>
      </c>
      <c r="H96" s="114">
        <v>0.5</v>
      </c>
      <c r="I96" s="114">
        <f t="shared" si="13"/>
        <v>0.5</v>
      </c>
      <c r="J96" s="23" t="s">
        <v>676</v>
      </c>
      <c r="K96" s="38"/>
      <c r="L96" s="5"/>
      <c r="M96" s="38"/>
      <c r="N96" s="38"/>
      <c r="O96" s="38"/>
      <c r="P96" s="38"/>
      <c r="Q96" s="38"/>
      <c r="R96" s="38"/>
    </row>
    <row r="97" spans="1:18" s="39" customFormat="1" x14ac:dyDescent="0.2">
      <c r="A97" s="67">
        <v>81</v>
      </c>
      <c r="B97" s="78" t="s">
        <v>87</v>
      </c>
      <c r="C97" s="108" t="s">
        <v>125</v>
      </c>
      <c r="D97" s="104" t="s">
        <v>180</v>
      </c>
      <c r="E97" s="108"/>
      <c r="F97" s="114">
        <f t="shared" si="12"/>
        <v>2</v>
      </c>
      <c r="G97" s="114"/>
      <c r="H97" s="114"/>
      <c r="I97" s="114">
        <f t="shared" si="13"/>
        <v>2</v>
      </c>
      <c r="J97" s="23" t="s">
        <v>214</v>
      </c>
      <c r="K97" s="38"/>
      <c r="L97" s="5"/>
      <c r="M97" s="38"/>
      <c r="N97" s="38"/>
      <c r="O97" s="38"/>
      <c r="P97" s="38"/>
      <c r="Q97" s="38"/>
      <c r="R97" s="38"/>
    </row>
    <row r="98" spans="1:18" s="39" customFormat="1" x14ac:dyDescent="0.2">
      <c r="A98" s="67">
        <v>82</v>
      </c>
      <c r="B98" s="78" t="s">
        <v>88</v>
      </c>
      <c r="C98" s="108" t="s">
        <v>124</v>
      </c>
      <c r="D98" s="104" t="s">
        <v>582</v>
      </c>
      <c r="E98" s="106" t="s">
        <v>250</v>
      </c>
      <c r="F98" s="114">
        <f t="shared" si="12"/>
        <v>4</v>
      </c>
      <c r="G98" s="114"/>
      <c r="H98" s="114">
        <v>0.5</v>
      </c>
      <c r="I98" s="114">
        <f t="shared" si="13"/>
        <v>2</v>
      </c>
      <c r="J98" s="23" t="s">
        <v>215</v>
      </c>
      <c r="K98" s="38"/>
      <c r="L98" s="5"/>
      <c r="M98" s="38"/>
      <c r="N98" s="38"/>
      <c r="O98" s="38"/>
      <c r="P98" s="38"/>
      <c r="Q98" s="38"/>
      <c r="R98" s="38"/>
    </row>
    <row r="99" spans="1:18" s="39" customFormat="1" ht="15" x14ac:dyDescent="0.2">
      <c r="A99" s="67">
        <v>83</v>
      </c>
      <c r="B99" s="78" t="s">
        <v>89</v>
      </c>
      <c r="C99" s="108" t="s">
        <v>125</v>
      </c>
      <c r="D99" s="104" t="s">
        <v>180</v>
      </c>
      <c r="E99" s="108" t="s">
        <v>251</v>
      </c>
      <c r="F99" s="114">
        <f t="shared" si="12"/>
        <v>2</v>
      </c>
      <c r="G99" s="114"/>
      <c r="H99" s="114">
        <v>0.5</v>
      </c>
      <c r="I99" s="114">
        <f t="shared" si="13"/>
        <v>1</v>
      </c>
      <c r="J99" s="188" t="s">
        <v>243</v>
      </c>
      <c r="K99" s="38"/>
      <c r="L99" s="5"/>
      <c r="M99" s="38"/>
      <c r="N99" s="38"/>
      <c r="O99" s="38"/>
      <c r="P99" s="38"/>
      <c r="Q99" s="38"/>
      <c r="R99" s="38"/>
    </row>
    <row r="100" spans="1:18" s="64" customFormat="1" x14ac:dyDescent="0.2">
      <c r="A100" s="103"/>
      <c r="B100" s="9" t="s">
        <v>162</v>
      </c>
      <c r="C100" s="111"/>
      <c r="D100" s="105"/>
      <c r="E100" s="111"/>
      <c r="F100" s="166"/>
      <c r="G100" s="113"/>
      <c r="H100" s="113"/>
      <c r="I100" s="113"/>
      <c r="J100" s="103"/>
      <c r="K100" s="63"/>
      <c r="L100" s="157"/>
      <c r="M100" s="63"/>
      <c r="N100" s="63"/>
      <c r="O100" s="63"/>
      <c r="P100" s="63"/>
      <c r="Q100" s="63"/>
      <c r="R100" s="63"/>
    </row>
    <row r="101" spans="1:18" x14ac:dyDescent="0.2">
      <c r="A101" s="67">
        <v>84</v>
      </c>
      <c r="B101" s="78" t="s">
        <v>163</v>
      </c>
      <c r="C101" s="108" t="s">
        <v>125</v>
      </c>
      <c r="D101" s="104" t="s">
        <v>175</v>
      </c>
      <c r="E101" s="108" t="s">
        <v>254</v>
      </c>
      <c r="F101" s="114">
        <f>IF(C101=C$5,4,IF(C101=C$6,2,0))</f>
        <v>2</v>
      </c>
      <c r="G101" s="114">
        <v>0.5</v>
      </c>
      <c r="H101" s="114">
        <v>0.5</v>
      </c>
      <c r="I101" s="114">
        <f>F101*(1-G101)*(1-H101)</f>
        <v>0.5</v>
      </c>
      <c r="J101" s="23" t="s">
        <v>244</v>
      </c>
      <c r="K101" s="82"/>
      <c r="L101" s="5"/>
      <c r="M101" s="82"/>
      <c r="N101" s="82"/>
      <c r="O101" s="82"/>
      <c r="P101" s="82"/>
      <c r="Q101" s="82"/>
      <c r="R101" s="82"/>
    </row>
    <row r="102" spans="1:18" x14ac:dyDescent="0.2">
      <c r="A102" s="67">
        <v>85</v>
      </c>
      <c r="B102" s="78" t="s">
        <v>164</v>
      </c>
      <c r="C102" s="108" t="s">
        <v>126</v>
      </c>
      <c r="D102" s="104"/>
      <c r="E102" s="108"/>
      <c r="F102" s="114">
        <f>IF(C102=C$5,4,IF(C102=C$6,2,0))</f>
        <v>0</v>
      </c>
      <c r="G102" s="114"/>
      <c r="H102" s="114"/>
      <c r="I102" s="114">
        <f>F102*(1-G102)*(1-H102)</f>
        <v>0</v>
      </c>
      <c r="J102" s="23" t="s">
        <v>245</v>
      </c>
    </row>
    <row r="106" spans="1:18" x14ac:dyDescent="0.2">
      <c r="A106" s="61"/>
      <c r="B106" s="42"/>
      <c r="C106" s="42"/>
      <c r="D106" s="42"/>
      <c r="E106" s="42"/>
      <c r="F106" s="62"/>
      <c r="G106" s="62"/>
      <c r="H106" s="62"/>
      <c r="I106" s="62"/>
      <c r="J106" s="62"/>
    </row>
    <row r="113" spans="1:10" x14ac:dyDescent="0.2">
      <c r="A113" s="61"/>
      <c r="B113" s="42"/>
      <c r="C113" s="42"/>
      <c r="D113" s="42"/>
      <c r="E113" s="42"/>
      <c r="F113" s="62"/>
      <c r="G113" s="62"/>
      <c r="H113" s="62"/>
      <c r="I113" s="62"/>
      <c r="J113" s="62"/>
    </row>
    <row r="117" spans="1:10" x14ac:dyDescent="0.2">
      <c r="A117" s="61"/>
      <c r="B117" s="42"/>
      <c r="C117" s="42"/>
      <c r="D117" s="42"/>
      <c r="E117" s="42"/>
      <c r="F117" s="62"/>
      <c r="G117" s="62"/>
      <c r="H117" s="62"/>
      <c r="I117" s="62"/>
      <c r="J117" s="62"/>
    </row>
    <row r="120" spans="1:10" x14ac:dyDescent="0.2">
      <c r="A120" s="61"/>
      <c r="B120" s="42"/>
      <c r="C120" s="42"/>
      <c r="D120" s="42"/>
      <c r="E120" s="42"/>
      <c r="F120" s="62"/>
      <c r="G120" s="62"/>
      <c r="H120" s="62"/>
      <c r="I120" s="62"/>
      <c r="J120" s="62"/>
    </row>
    <row r="124" spans="1:10" x14ac:dyDescent="0.2">
      <c r="A124" s="61"/>
      <c r="B124" s="42"/>
      <c r="C124" s="42"/>
      <c r="D124" s="42"/>
      <c r="E124" s="42"/>
      <c r="F124" s="62"/>
      <c r="G124" s="62"/>
      <c r="H124" s="62"/>
      <c r="I124" s="62"/>
      <c r="J124" s="62"/>
    </row>
    <row r="127" spans="1:10" x14ac:dyDescent="0.2">
      <c r="A127" s="61"/>
      <c r="B127" s="42"/>
      <c r="C127" s="42"/>
      <c r="D127" s="42"/>
      <c r="E127" s="42"/>
      <c r="F127" s="62"/>
      <c r="G127" s="62"/>
      <c r="H127" s="62"/>
      <c r="I127" s="62"/>
      <c r="J127" s="62"/>
    </row>
    <row r="131" spans="1:10" x14ac:dyDescent="0.2">
      <c r="A131" s="61"/>
      <c r="B131" s="42"/>
      <c r="C131" s="42"/>
      <c r="D131" s="42"/>
      <c r="E131" s="42"/>
      <c r="F131" s="62"/>
      <c r="G131" s="62"/>
      <c r="H131" s="62"/>
      <c r="I131" s="62"/>
      <c r="J131" s="62"/>
    </row>
  </sheetData>
  <autoFilter ref="A9:R102"/>
  <mergeCells count="13">
    <mergeCell ref="A1:J1"/>
    <mergeCell ref="A3:J3"/>
    <mergeCell ref="J4:J7"/>
    <mergeCell ref="I5:I7"/>
    <mergeCell ref="A4:A7"/>
    <mergeCell ref="B5:B7"/>
    <mergeCell ref="D4:D7"/>
    <mergeCell ref="G5:H5"/>
    <mergeCell ref="F5:F7"/>
    <mergeCell ref="G6:G7"/>
    <mergeCell ref="H6:H7"/>
    <mergeCell ref="E4:E7"/>
    <mergeCell ref="F4:I4"/>
  </mergeCells>
  <dataValidations count="2">
    <dataValidation type="list" allowBlank="1" showInputMessage="1" showErrorMessage="1" sqref="C10:C27 C29:C39 C41:C46 C48:C54 C56:C69 C71:C76 C78:C89 C91:C99 C101:C102">
      <formula1>Выбор_1.1</formula1>
    </dataValidation>
    <dataValidation type="list" allowBlank="1" showInputMessage="1" showErrorMessage="1" sqref="G101:H102 G29:H39 G41:H46 G48:H54 G56:H69 G71:H76 G78:H89 G91:H99 G10:H27">
      <formula1>Формат</formula1>
    </dataValidation>
  </dataValidations>
  <hyperlinks>
    <hyperlink ref="J10" r:id="rId1" display="http://beldepfin.ru/?page_id=3177"/>
    <hyperlink ref="J11" r:id="rId2"/>
    <hyperlink ref="J15" r:id="rId3"/>
    <hyperlink ref="J14" r:id="rId4"/>
    <hyperlink ref="J17" r:id="rId5"/>
    <hyperlink ref="J20" r:id="rId6"/>
    <hyperlink ref="J21" r:id="rId7"/>
    <hyperlink ref="J22" r:id="rId8"/>
    <hyperlink ref="J23" r:id="rId9"/>
    <hyperlink ref="J24" r:id="rId10"/>
    <hyperlink ref="J25" r:id="rId11"/>
    <hyperlink ref="J30" r:id="rId12"/>
    <hyperlink ref="J31" r:id="rId13"/>
    <hyperlink ref="J32" r:id="rId14"/>
    <hyperlink ref="J33" r:id="rId15"/>
    <hyperlink ref="J34" r:id="rId16" display="http://finance.lenobl.ru/law/region/budzet/b2016i2017"/>
    <hyperlink ref="J16" r:id="rId17"/>
    <hyperlink ref="J13" r:id="rId18" display="http://www.gfu.vrn.ru/bud001/przakonak1chteniuy/"/>
    <hyperlink ref="J29" r:id="rId19"/>
    <hyperlink ref="J36" r:id="rId20"/>
    <hyperlink ref="J84" r:id="rId21"/>
    <hyperlink ref="J88" r:id="rId22"/>
    <hyperlink ref="J93" r:id="rId23"/>
    <hyperlink ref="J18" r:id="rId24"/>
    <hyperlink ref="J35" r:id="rId25"/>
    <hyperlink ref="J37" r:id="rId26"/>
    <hyperlink ref="J39" r:id="rId27"/>
    <hyperlink ref="J41" r:id="rId28"/>
    <hyperlink ref="J42" r:id="rId29"/>
    <hyperlink ref="J43" r:id="rId30"/>
    <hyperlink ref="J44" r:id="rId31"/>
    <hyperlink ref="J45" r:id="rId32"/>
    <hyperlink ref="J46" r:id="rId33"/>
    <hyperlink ref="J48" r:id="rId34"/>
    <hyperlink ref="J49" r:id="rId35"/>
    <hyperlink ref="J50" r:id="rId36"/>
    <hyperlink ref="J54" r:id="rId37"/>
    <hyperlink ref="J56" r:id="rId38"/>
    <hyperlink ref="J58" r:id="rId39"/>
    <hyperlink ref="J59" r:id="rId40"/>
    <hyperlink ref="J60" r:id="rId41"/>
    <hyperlink ref="J61" r:id="rId42"/>
    <hyperlink ref="J62" r:id="rId43"/>
    <hyperlink ref="J63" r:id="rId44"/>
    <hyperlink ref="J64" r:id="rId45"/>
    <hyperlink ref="J65" r:id="rId46"/>
    <hyperlink ref="J66" r:id="rId47"/>
    <hyperlink ref="J67" r:id="rId48"/>
    <hyperlink ref="J68" r:id="rId49" display="http://ex.saratov.gov.ru/budget/,http://saratov.gov.ru/gov/auth/minfin/bud_sar_obl/2015/index.php?sphrase_id=16337"/>
    <hyperlink ref="J69" r:id="rId50"/>
    <hyperlink ref="J71" r:id="rId51"/>
    <hyperlink ref="J72" r:id="rId52" location="document_list"/>
    <hyperlink ref="J73" r:id="rId53"/>
    <hyperlink ref="J74" r:id="rId54"/>
    <hyperlink ref="J75" r:id="rId55"/>
    <hyperlink ref="J76" r:id="rId56"/>
    <hyperlink ref="J78" r:id="rId57" display="http://www.minfin-altai.ru/regulatory/normativno_pravovye_akty/zakony/zakony_o_byudzhete_po_godam/"/>
    <hyperlink ref="J79" r:id="rId58"/>
    <hyperlink ref="J80" r:id="rId59"/>
    <hyperlink ref="J81" r:id="rId60"/>
    <hyperlink ref="J82" r:id="rId61"/>
    <hyperlink ref="J83" r:id="rId62"/>
    <hyperlink ref="J85" r:id="rId63"/>
    <hyperlink ref="J86" r:id="rId64"/>
    <hyperlink ref="J87" r:id="rId65"/>
    <hyperlink ref="J89" r:id="rId66"/>
    <hyperlink ref="J91" r:id="rId67"/>
    <hyperlink ref="J92" r:id="rId68"/>
    <hyperlink ref="J94" r:id="rId69"/>
    <hyperlink ref="J95" r:id="rId70"/>
    <hyperlink ref="J96" r:id="rId71" display="http://www.49gov.ru/documents/one/index.php?id=5882"/>
    <hyperlink ref="J97" r:id="rId72"/>
    <hyperlink ref="J98" r:id="rId73"/>
    <hyperlink ref="J99" r:id="rId74"/>
    <hyperlink ref="J101" r:id="rId75"/>
    <hyperlink ref="J102" r:id="rId76"/>
    <hyperlink ref="J51" r:id="rId77"/>
    <hyperlink ref="J52" r:id="rId78"/>
    <hyperlink ref="J26" r:id="rId79"/>
    <hyperlink ref="J57" r:id="rId80"/>
    <hyperlink ref="J19" r:id="rId81" display="http://ob.mosreg.ru/index.php/o-byudzhete/zakon-o-byudzhete/2015-god/338-byudzhet-moskovskoj-oblasti-na-2015-god-i-na-planovyj-period-2016-i-2017-godov"/>
    <hyperlink ref="J53" r:id="rId82"/>
    <hyperlink ref="J12" r:id="rId83"/>
  </hyperlinks>
  <pageMargins left="0.70866141732283472" right="0.70866141732283472" top="0.74803149606299213" bottom="0.74803149606299213" header="0.31496062992125984" footer="0.31496062992125984"/>
  <pageSetup paperSize="9" scale="56" fitToHeight="4" orientation="landscape" r:id="rId84"/>
  <headerFooter>
    <oddFooter>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view="pageBreakPreview" zoomScaleNormal="100" zoomScaleSheetLayoutView="100" workbookViewId="0">
      <pane ySplit="9" topLeftCell="A91" activePane="bottomLeft" state="frozen"/>
      <selection activeCell="B2" sqref="B1:B1048576"/>
      <selection pane="bottomLeft" activeCell="F1" sqref="F1:F1048576"/>
    </sheetView>
  </sheetViews>
  <sheetFormatPr defaultColWidth="9.140625" defaultRowHeight="12.75" x14ac:dyDescent="0.2"/>
  <cols>
    <col min="1" max="1" width="3.85546875" style="60" customWidth="1"/>
    <col min="2" max="2" width="23.28515625" style="98" customWidth="1"/>
    <col min="3" max="3" width="55.140625" style="59" customWidth="1"/>
    <col min="4" max="4" width="10.140625" style="59" customWidth="1"/>
    <col min="5" max="5" width="66.140625" style="59" customWidth="1"/>
    <col min="6" max="6" width="47.5703125" style="98" customWidth="1"/>
    <col min="7" max="16384" width="9.140625" style="98"/>
  </cols>
  <sheetData>
    <row r="1" spans="1:13" s="82" customFormat="1" ht="17.25" customHeight="1" x14ac:dyDescent="0.2">
      <c r="A1" s="212" t="s">
        <v>172</v>
      </c>
      <c r="B1" s="212"/>
      <c r="C1" s="212"/>
      <c r="D1" s="212"/>
      <c r="E1" s="212"/>
    </row>
    <row r="2" spans="1:13" ht="16.5" customHeight="1" x14ac:dyDescent="0.2">
      <c r="A2" s="75" t="s">
        <v>504</v>
      </c>
      <c r="B2" s="18"/>
      <c r="C2" s="170"/>
      <c r="D2" s="170"/>
      <c r="E2" s="115"/>
    </row>
    <row r="3" spans="1:13" ht="76.5" customHeight="1" x14ac:dyDescent="0.2">
      <c r="A3" s="213" t="str">
        <f>'Методика (Раздел 1)'!B12</f>
        <v>Различные источники поступлений в бюджет имеют разные характеристики (например, в зависимости от ответов на вопросы: кто является плательщиком или как поступления зависят от экономических условий). Поэтому с точки зрения открытости бюджетных данных в законе о бюджете важно показывать доходы по видам источников поступлений.
В целях оценки показателя учитываются сведения, детализированные по видам доходов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</v>
      </c>
      <c r="B3" s="213"/>
      <c r="C3" s="213"/>
      <c r="D3" s="213"/>
      <c r="E3" s="213"/>
    </row>
    <row r="4" spans="1:13" ht="25.5" x14ac:dyDescent="0.2">
      <c r="A4" s="230" t="s">
        <v>117</v>
      </c>
      <c r="B4" s="96" t="s">
        <v>90</v>
      </c>
      <c r="C4" s="96" t="s">
        <v>506</v>
      </c>
      <c r="D4" s="230" t="s">
        <v>98</v>
      </c>
      <c r="E4" s="230" t="s">
        <v>110</v>
      </c>
      <c r="F4" s="82"/>
      <c r="G4" s="82"/>
      <c r="H4" s="82"/>
      <c r="I4" s="82"/>
      <c r="J4" s="82"/>
      <c r="K4" s="82"/>
      <c r="L4" s="82"/>
      <c r="M4" s="82"/>
    </row>
    <row r="5" spans="1:13" s="54" customFormat="1" ht="25.5" x14ac:dyDescent="0.25">
      <c r="A5" s="230"/>
      <c r="B5" s="230" t="s">
        <v>152</v>
      </c>
      <c r="C5" s="97" t="str">
        <f>'Методика (Раздел 1)'!B13</f>
        <v>Да, содержится, сведения представлены по основным видам доходов</v>
      </c>
      <c r="D5" s="230"/>
      <c r="E5" s="230"/>
      <c r="F5" s="171"/>
      <c r="G5" s="53"/>
      <c r="H5" s="53"/>
      <c r="I5" s="53"/>
      <c r="J5" s="53"/>
      <c r="K5" s="53"/>
      <c r="L5" s="53"/>
      <c r="M5" s="53"/>
    </row>
    <row r="6" spans="1:13" s="54" customFormat="1" ht="25.5" x14ac:dyDescent="0.2">
      <c r="A6" s="230"/>
      <c r="B6" s="230"/>
      <c r="C6" s="97" t="str">
        <f>'Методика (Раздел 1)'!B14</f>
        <v>Да, содержится, сведения представлены по отдельным видам доходов</v>
      </c>
      <c r="D6" s="230"/>
      <c r="E6" s="230"/>
      <c r="F6" s="53"/>
      <c r="G6" s="53"/>
      <c r="H6" s="53"/>
      <c r="I6" s="53"/>
      <c r="J6" s="53"/>
      <c r="K6" s="53"/>
      <c r="L6" s="53"/>
      <c r="M6" s="53"/>
    </row>
    <row r="7" spans="1:13" s="54" customFormat="1" x14ac:dyDescent="0.2">
      <c r="A7" s="230"/>
      <c r="B7" s="230"/>
      <c r="C7" s="97" t="str">
        <f>'Методика (Раздел 1)'!B15</f>
        <v>Нет, не содержится или не отвечает требованиям</v>
      </c>
      <c r="D7" s="230"/>
      <c r="E7" s="230"/>
      <c r="F7" s="53"/>
      <c r="G7" s="53"/>
      <c r="H7" s="53"/>
      <c r="I7" s="53"/>
      <c r="J7" s="53"/>
      <c r="K7" s="53"/>
      <c r="L7" s="53"/>
      <c r="M7" s="53"/>
    </row>
    <row r="8" spans="1:13" s="54" customFormat="1" hidden="1" x14ac:dyDescent="0.2">
      <c r="A8" s="172"/>
      <c r="B8" s="96"/>
      <c r="C8" s="51"/>
      <c r="D8" s="51"/>
      <c r="E8" s="51"/>
      <c r="F8" s="53"/>
      <c r="G8" s="53"/>
      <c r="H8" s="53"/>
      <c r="I8" s="53"/>
      <c r="J8" s="53"/>
      <c r="K8" s="53"/>
      <c r="L8" s="53"/>
      <c r="M8" s="53"/>
    </row>
    <row r="9" spans="1:13" s="64" customFormat="1" x14ac:dyDescent="0.2">
      <c r="A9" s="55"/>
      <c r="B9" s="65" t="s">
        <v>0</v>
      </c>
      <c r="C9" s="30"/>
      <c r="D9" s="105"/>
      <c r="E9" s="29"/>
      <c r="F9" s="63"/>
      <c r="G9" s="63"/>
      <c r="H9" s="63"/>
      <c r="I9" s="63"/>
      <c r="J9" s="63"/>
      <c r="K9" s="63"/>
      <c r="L9" s="63"/>
      <c r="M9" s="63"/>
    </row>
    <row r="10" spans="1:13" s="39" customFormat="1" x14ac:dyDescent="0.2">
      <c r="A10" s="67">
        <v>1</v>
      </c>
      <c r="B10" s="107" t="s">
        <v>1</v>
      </c>
      <c r="C10" s="31" t="s">
        <v>130</v>
      </c>
      <c r="D10" s="10">
        <f>IF(C10=C$5,2,IF(C10=C$6,1,0))</f>
        <v>0</v>
      </c>
      <c r="E10" s="106" t="s">
        <v>321</v>
      </c>
      <c r="F10" s="70"/>
      <c r="G10" s="38"/>
      <c r="H10" s="38"/>
      <c r="I10" s="38"/>
      <c r="J10" s="38"/>
      <c r="K10" s="38"/>
      <c r="L10" s="38"/>
      <c r="M10" s="38"/>
    </row>
    <row r="11" spans="1:13" x14ac:dyDescent="0.2">
      <c r="A11" s="67">
        <v>2</v>
      </c>
      <c r="B11" s="107" t="s">
        <v>2</v>
      </c>
      <c r="C11" s="31" t="s">
        <v>130</v>
      </c>
      <c r="D11" s="10">
        <f t="shared" ref="D11:D27" si="0">IF(C11=C$5,2,IF(C11=C$6,1,0))</f>
        <v>0</v>
      </c>
      <c r="E11" s="109" t="s">
        <v>349</v>
      </c>
      <c r="F11" s="11"/>
      <c r="G11" s="82"/>
      <c r="H11" s="82"/>
      <c r="I11" s="82"/>
      <c r="J11" s="82"/>
      <c r="K11" s="82"/>
      <c r="L11" s="82"/>
      <c r="M11" s="82"/>
    </row>
    <row r="12" spans="1:13" x14ac:dyDescent="0.2">
      <c r="A12" s="67">
        <v>3</v>
      </c>
      <c r="B12" s="107" t="s">
        <v>3</v>
      </c>
      <c r="C12" s="31" t="s">
        <v>129</v>
      </c>
      <c r="D12" s="10">
        <f t="shared" si="0"/>
        <v>1</v>
      </c>
      <c r="E12" s="106" t="s">
        <v>350</v>
      </c>
      <c r="F12" s="70"/>
      <c r="G12" s="82"/>
      <c r="H12" s="82"/>
      <c r="I12" s="82"/>
      <c r="J12" s="82"/>
      <c r="K12" s="82"/>
      <c r="L12" s="82"/>
      <c r="M12" s="82"/>
    </row>
    <row r="13" spans="1:13" s="39" customFormat="1" x14ac:dyDescent="0.2">
      <c r="A13" s="67">
        <v>4</v>
      </c>
      <c r="B13" s="107" t="s">
        <v>4</v>
      </c>
      <c r="C13" s="31" t="s">
        <v>130</v>
      </c>
      <c r="D13" s="10">
        <f t="shared" si="0"/>
        <v>0</v>
      </c>
      <c r="E13" s="106" t="s">
        <v>351</v>
      </c>
      <c r="F13" s="70"/>
      <c r="G13" s="38"/>
      <c r="H13" s="38"/>
      <c r="I13" s="38"/>
      <c r="J13" s="38"/>
      <c r="K13" s="38"/>
      <c r="L13" s="38"/>
      <c r="M13" s="38"/>
    </row>
    <row r="14" spans="1:13" s="39" customFormat="1" x14ac:dyDescent="0.2">
      <c r="A14" s="67">
        <v>5</v>
      </c>
      <c r="B14" s="107" t="s">
        <v>5</v>
      </c>
      <c r="C14" s="31" t="s">
        <v>128</v>
      </c>
      <c r="D14" s="10">
        <f t="shared" si="0"/>
        <v>2</v>
      </c>
      <c r="E14" s="173" t="s">
        <v>352</v>
      </c>
      <c r="F14" s="72"/>
      <c r="G14" s="38"/>
      <c r="H14" s="38"/>
      <c r="I14" s="38"/>
      <c r="J14" s="38"/>
      <c r="K14" s="38"/>
      <c r="L14" s="38"/>
      <c r="M14" s="38"/>
    </row>
    <row r="15" spans="1:13" x14ac:dyDescent="0.2">
      <c r="A15" s="67">
        <v>6</v>
      </c>
      <c r="B15" s="107" t="s">
        <v>6</v>
      </c>
      <c r="C15" s="31" t="s">
        <v>130</v>
      </c>
      <c r="D15" s="10">
        <f t="shared" si="0"/>
        <v>0</v>
      </c>
      <c r="E15" s="110" t="s">
        <v>353</v>
      </c>
      <c r="F15" s="70"/>
      <c r="G15" s="82"/>
      <c r="H15" s="82"/>
      <c r="I15" s="82"/>
      <c r="J15" s="82"/>
      <c r="K15" s="82"/>
      <c r="L15" s="82"/>
      <c r="M15" s="82"/>
    </row>
    <row r="16" spans="1:13" s="39" customFormat="1" x14ac:dyDescent="0.2">
      <c r="A16" s="67">
        <v>7</v>
      </c>
      <c r="B16" s="107" t="s">
        <v>7</v>
      </c>
      <c r="C16" s="31" t="s">
        <v>128</v>
      </c>
      <c r="D16" s="10">
        <f t="shared" si="0"/>
        <v>2</v>
      </c>
      <c r="E16" s="110" t="s">
        <v>354</v>
      </c>
      <c r="F16" s="70"/>
      <c r="G16" s="38"/>
      <c r="H16" s="38"/>
      <c r="I16" s="38"/>
      <c r="J16" s="38"/>
      <c r="K16" s="38"/>
      <c r="L16" s="38"/>
      <c r="M16" s="38"/>
    </row>
    <row r="17" spans="1:13" s="39" customFormat="1" x14ac:dyDescent="0.2">
      <c r="A17" s="67">
        <v>8</v>
      </c>
      <c r="B17" s="107" t="s">
        <v>8</v>
      </c>
      <c r="C17" s="31" t="s">
        <v>130</v>
      </c>
      <c r="D17" s="10">
        <f t="shared" si="0"/>
        <v>0</v>
      </c>
      <c r="E17" s="110" t="s">
        <v>323</v>
      </c>
      <c r="F17" s="70"/>
      <c r="G17" s="38"/>
      <c r="H17" s="38"/>
      <c r="I17" s="38"/>
      <c r="J17" s="38"/>
      <c r="K17" s="38"/>
      <c r="L17" s="38"/>
      <c r="M17" s="38"/>
    </row>
    <row r="18" spans="1:13" s="39" customFormat="1" x14ac:dyDescent="0.2">
      <c r="A18" s="67">
        <v>9</v>
      </c>
      <c r="B18" s="107" t="s">
        <v>9</v>
      </c>
      <c r="C18" s="31" t="s">
        <v>130</v>
      </c>
      <c r="D18" s="10">
        <f t="shared" si="0"/>
        <v>0</v>
      </c>
      <c r="E18" s="106" t="s">
        <v>355</v>
      </c>
      <c r="F18" s="70"/>
      <c r="G18" s="38"/>
      <c r="H18" s="38"/>
      <c r="I18" s="38"/>
      <c r="J18" s="38"/>
      <c r="K18" s="38"/>
      <c r="L18" s="38"/>
      <c r="M18" s="38"/>
    </row>
    <row r="19" spans="1:13" x14ac:dyDescent="0.2">
      <c r="A19" s="67">
        <v>10</v>
      </c>
      <c r="B19" s="107" t="s">
        <v>10</v>
      </c>
      <c r="C19" s="31" t="s">
        <v>129</v>
      </c>
      <c r="D19" s="10">
        <v>1</v>
      </c>
      <c r="E19" s="110" t="s">
        <v>356</v>
      </c>
      <c r="F19" s="70"/>
      <c r="G19" s="82"/>
      <c r="H19" s="82"/>
      <c r="I19" s="82"/>
      <c r="J19" s="82"/>
      <c r="K19" s="82"/>
      <c r="L19" s="82"/>
      <c r="M19" s="82"/>
    </row>
    <row r="20" spans="1:13" s="39" customFormat="1" x14ac:dyDescent="0.2">
      <c r="A20" s="67">
        <v>11</v>
      </c>
      <c r="B20" s="107" t="s">
        <v>11</v>
      </c>
      <c r="C20" s="31" t="s">
        <v>130</v>
      </c>
      <c r="D20" s="10">
        <f t="shared" si="0"/>
        <v>0</v>
      </c>
      <c r="E20" s="118" t="s">
        <v>357</v>
      </c>
      <c r="F20" s="13"/>
      <c r="G20" s="38"/>
      <c r="H20" s="38"/>
      <c r="I20" s="38"/>
      <c r="J20" s="38"/>
      <c r="K20" s="38"/>
      <c r="L20" s="38"/>
      <c r="M20" s="38"/>
    </row>
    <row r="21" spans="1:13" x14ac:dyDescent="0.2">
      <c r="A21" s="67">
        <v>12</v>
      </c>
      <c r="B21" s="107" t="s">
        <v>12</v>
      </c>
      <c r="C21" s="31" t="s">
        <v>128</v>
      </c>
      <c r="D21" s="10">
        <f t="shared" si="0"/>
        <v>2</v>
      </c>
      <c r="E21" s="110" t="s">
        <v>358</v>
      </c>
      <c r="F21" s="70"/>
      <c r="G21" s="82"/>
      <c r="H21" s="82"/>
      <c r="I21" s="82"/>
      <c r="J21" s="82"/>
      <c r="K21" s="82"/>
      <c r="L21" s="82"/>
      <c r="M21" s="82"/>
    </row>
    <row r="22" spans="1:13" s="39" customFormat="1" x14ac:dyDescent="0.2">
      <c r="A22" s="67">
        <v>13</v>
      </c>
      <c r="B22" s="107" t="s">
        <v>13</v>
      </c>
      <c r="C22" s="31" t="s">
        <v>128</v>
      </c>
      <c r="D22" s="10">
        <f t="shared" si="0"/>
        <v>2</v>
      </c>
      <c r="E22" s="106" t="s">
        <v>319</v>
      </c>
      <c r="F22" s="70"/>
      <c r="G22" s="38"/>
      <c r="H22" s="38"/>
      <c r="I22" s="38"/>
      <c r="J22" s="38"/>
      <c r="K22" s="38"/>
      <c r="L22" s="38"/>
      <c r="M22" s="38"/>
    </row>
    <row r="23" spans="1:13" s="39" customFormat="1" x14ac:dyDescent="0.2">
      <c r="A23" s="67">
        <v>14</v>
      </c>
      <c r="B23" s="107" t="s">
        <v>14</v>
      </c>
      <c r="C23" s="31" t="s">
        <v>130</v>
      </c>
      <c r="D23" s="10">
        <f t="shared" si="0"/>
        <v>0</v>
      </c>
      <c r="E23" s="106" t="s">
        <v>359</v>
      </c>
      <c r="F23" s="70"/>
      <c r="G23" s="38"/>
      <c r="H23" s="38"/>
      <c r="I23" s="38"/>
      <c r="J23" s="38"/>
      <c r="K23" s="38"/>
      <c r="L23" s="38"/>
      <c r="M23" s="38"/>
    </row>
    <row r="24" spans="1:13" s="39" customFormat="1" x14ac:dyDescent="0.2">
      <c r="A24" s="67">
        <v>15</v>
      </c>
      <c r="B24" s="107" t="s">
        <v>15</v>
      </c>
      <c r="C24" s="31" t="s">
        <v>128</v>
      </c>
      <c r="D24" s="10">
        <f t="shared" si="0"/>
        <v>2</v>
      </c>
      <c r="E24" s="106" t="s">
        <v>360</v>
      </c>
      <c r="F24" s="70"/>
      <c r="G24" s="38"/>
      <c r="H24" s="38"/>
      <c r="I24" s="38"/>
      <c r="J24" s="38"/>
      <c r="K24" s="38"/>
      <c r="L24" s="38"/>
      <c r="M24" s="38"/>
    </row>
    <row r="25" spans="1:13" x14ac:dyDescent="0.2">
      <c r="A25" s="67">
        <v>16</v>
      </c>
      <c r="B25" s="107" t="s">
        <v>16</v>
      </c>
      <c r="C25" s="31" t="s">
        <v>130</v>
      </c>
      <c r="D25" s="10">
        <f t="shared" si="0"/>
        <v>0</v>
      </c>
      <c r="E25" s="106" t="s">
        <v>361</v>
      </c>
      <c r="F25" s="70"/>
      <c r="G25" s="82"/>
      <c r="H25" s="82"/>
      <c r="I25" s="82"/>
      <c r="J25" s="82"/>
      <c r="K25" s="82"/>
      <c r="L25" s="82"/>
      <c r="M25" s="82"/>
    </row>
    <row r="26" spans="1:13" x14ac:dyDescent="0.2">
      <c r="A26" s="67">
        <v>17</v>
      </c>
      <c r="B26" s="107" t="s">
        <v>17</v>
      </c>
      <c r="C26" s="31" t="s">
        <v>128</v>
      </c>
      <c r="D26" s="10">
        <f t="shared" si="0"/>
        <v>2</v>
      </c>
      <c r="E26" s="106" t="s">
        <v>362</v>
      </c>
      <c r="F26" s="70"/>
      <c r="G26" s="82"/>
      <c r="H26" s="82"/>
      <c r="I26" s="82"/>
      <c r="J26" s="82"/>
      <c r="K26" s="82"/>
      <c r="L26" s="82"/>
      <c r="M26" s="82"/>
    </row>
    <row r="27" spans="1:13" x14ac:dyDescent="0.2">
      <c r="A27" s="67">
        <v>18</v>
      </c>
      <c r="B27" s="107" t="s">
        <v>18</v>
      </c>
      <c r="C27" s="31" t="s">
        <v>130</v>
      </c>
      <c r="D27" s="10">
        <f t="shared" si="0"/>
        <v>0</v>
      </c>
      <c r="E27" s="106" t="s">
        <v>363</v>
      </c>
      <c r="F27" s="70"/>
      <c r="G27" s="82"/>
      <c r="H27" s="82"/>
      <c r="I27" s="82"/>
      <c r="J27" s="82"/>
      <c r="K27" s="82"/>
      <c r="L27" s="82"/>
      <c r="M27" s="82"/>
    </row>
    <row r="28" spans="1:13" s="64" customFormat="1" x14ac:dyDescent="0.2">
      <c r="A28" s="103"/>
      <c r="B28" s="65" t="s">
        <v>19</v>
      </c>
      <c r="C28" s="111"/>
      <c r="D28" s="105"/>
      <c r="E28" s="105"/>
      <c r="F28" s="63"/>
      <c r="G28" s="63"/>
      <c r="H28" s="63"/>
      <c r="I28" s="63"/>
      <c r="J28" s="63"/>
      <c r="K28" s="63"/>
      <c r="L28" s="63"/>
      <c r="M28" s="63"/>
    </row>
    <row r="29" spans="1:13" x14ac:dyDescent="0.2">
      <c r="A29" s="67">
        <v>19</v>
      </c>
      <c r="B29" s="107" t="s">
        <v>20</v>
      </c>
      <c r="C29" s="32" t="s">
        <v>130</v>
      </c>
      <c r="D29" s="67">
        <f t="shared" ref="D29:D39" si="1">IF(C29=C$5,2,IF(C29=C$6,1,0))</f>
        <v>0</v>
      </c>
      <c r="E29" s="106" t="s">
        <v>364</v>
      </c>
      <c r="F29" s="70"/>
      <c r="G29" s="82"/>
      <c r="H29" s="82"/>
      <c r="I29" s="82"/>
      <c r="J29" s="82"/>
      <c r="K29" s="82"/>
      <c r="L29" s="82"/>
      <c r="M29" s="82"/>
    </row>
    <row r="30" spans="1:13" x14ac:dyDescent="0.2">
      <c r="A30" s="67">
        <v>20</v>
      </c>
      <c r="B30" s="107" t="s">
        <v>21</v>
      </c>
      <c r="C30" s="32" t="s">
        <v>130</v>
      </c>
      <c r="D30" s="67">
        <f t="shared" si="1"/>
        <v>0</v>
      </c>
      <c r="E30" s="110" t="s">
        <v>365</v>
      </c>
      <c r="F30" s="70"/>
      <c r="G30" s="82"/>
      <c r="H30" s="82"/>
      <c r="I30" s="82"/>
      <c r="J30" s="82"/>
      <c r="K30" s="82"/>
      <c r="L30" s="82"/>
      <c r="M30" s="82"/>
    </row>
    <row r="31" spans="1:13" x14ac:dyDescent="0.2">
      <c r="A31" s="67">
        <v>21</v>
      </c>
      <c r="B31" s="107" t="s">
        <v>22</v>
      </c>
      <c r="C31" s="32" t="s">
        <v>128</v>
      </c>
      <c r="D31" s="67">
        <f t="shared" si="1"/>
        <v>2</v>
      </c>
      <c r="E31" s="106" t="s">
        <v>366</v>
      </c>
      <c r="F31" s="70"/>
      <c r="G31" s="82"/>
      <c r="H31" s="82"/>
      <c r="I31" s="82"/>
      <c r="J31" s="82"/>
      <c r="K31" s="82"/>
      <c r="L31" s="82"/>
      <c r="M31" s="82"/>
    </row>
    <row r="32" spans="1:13" x14ac:dyDescent="0.2">
      <c r="A32" s="67">
        <v>22</v>
      </c>
      <c r="B32" s="107" t="s">
        <v>23</v>
      </c>
      <c r="C32" s="32" t="s">
        <v>130</v>
      </c>
      <c r="D32" s="67">
        <f t="shared" si="1"/>
        <v>0</v>
      </c>
      <c r="E32" s="119" t="s">
        <v>367</v>
      </c>
      <c r="F32" s="14"/>
      <c r="G32" s="82"/>
      <c r="H32" s="82"/>
      <c r="I32" s="82"/>
      <c r="J32" s="82"/>
      <c r="K32" s="82"/>
      <c r="L32" s="82"/>
      <c r="M32" s="82"/>
    </row>
    <row r="33" spans="1:13" x14ac:dyDescent="0.2">
      <c r="A33" s="67">
        <v>23</v>
      </c>
      <c r="B33" s="107" t="s">
        <v>24</v>
      </c>
      <c r="C33" s="32" t="s">
        <v>128</v>
      </c>
      <c r="D33" s="67">
        <f t="shared" si="1"/>
        <v>2</v>
      </c>
      <c r="E33" s="120" t="s">
        <v>368</v>
      </c>
      <c r="F33" s="15"/>
      <c r="G33" s="82"/>
      <c r="H33" s="82"/>
      <c r="I33" s="82"/>
      <c r="J33" s="82"/>
      <c r="K33" s="82"/>
      <c r="L33" s="82"/>
      <c r="M33" s="82"/>
    </row>
    <row r="34" spans="1:13" x14ac:dyDescent="0.2">
      <c r="A34" s="67">
        <v>24</v>
      </c>
      <c r="B34" s="107" t="s">
        <v>25</v>
      </c>
      <c r="C34" s="32" t="s">
        <v>128</v>
      </c>
      <c r="D34" s="67">
        <f t="shared" si="1"/>
        <v>2</v>
      </c>
      <c r="E34" s="17" t="s">
        <v>369</v>
      </c>
      <c r="F34" s="70"/>
      <c r="G34" s="82"/>
      <c r="H34" s="82"/>
      <c r="I34" s="82"/>
      <c r="J34" s="82"/>
      <c r="K34" s="82"/>
      <c r="L34" s="82"/>
      <c r="M34" s="82"/>
    </row>
    <row r="35" spans="1:13" x14ac:dyDescent="0.2">
      <c r="A35" s="67">
        <v>25</v>
      </c>
      <c r="B35" s="107" t="s">
        <v>26</v>
      </c>
      <c r="C35" s="32" t="s">
        <v>128</v>
      </c>
      <c r="D35" s="67">
        <f t="shared" si="1"/>
        <v>2</v>
      </c>
      <c r="E35" s="106" t="s">
        <v>370</v>
      </c>
      <c r="F35" s="106"/>
      <c r="G35" s="82"/>
      <c r="H35" s="82"/>
      <c r="I35" s="82"/>
      <c r="J35" s="82"/>
      <c r="K35" s="82"/>
      <c r="L35" s="82"/>
      <c r="M35" s="82"/>
    </row>
    <row r="36" spans="1:13" x14ac:dyDescent="0.2">
      <c r="A36" s="67">
        <v>26</v>
      </c>
      <c r="B36" s="107" t="s">
        <v>27</v>
      </c>
      <c r="C36" s="32" t="s">
        <v>128</v>
      </c>
      <c r="D36" s="67">
        <f t="shared" si="1"/>
        <v>2</v>
      </c>
      <c r="E36" s="106" t="s">
        <v>371</v>
      </c>
      <c r="F36" s="106"/>
      <c r="G36" s="82"/>
      <c r="H36" s="82"/>
      <c r="I36" s="82"/>
      <c r="J36" s="82"/>
      <c r="K36" s="82"/>
      <c r="L36" s="82"/>
      <c r="M36" s="82"/>
    </row>
    <row r="37" spans="1:13" x14ac:dyDescent="0.2">
      <c r="A37" s="67">
        <v>27</v>
      </c>
      <c r="B37" s="107" t="s">
        <v>28</v>
      </c>
      <c r="C37" s="32" t="s">
        <v>128</v>
      </c>
      <c r="D37" s="67">
        <f t="shared" si="1"/>
        <v>2</v>
      </c>
      <c r="E37" s="106" t="s">
        <v>372</v>
      </c>
      <c r="F37" s="106"/>
      <c r="G37" s="82"/>
      <c r="H37" s="82"/>
      <c r="I37" s="82"/>
      <c r="J37" s="82"/>
      <c r="K37" s="82"/>
      <c r="L37" s="82"/>
      <c r="M37" s="82"/>
    </row>
    <row r="38" spans="1:13" x14ac:dyDescent="0.2">
      <c r="A38" s="67">
        <v>28</v>
      </c>
      <c r="B38" s="107" t="s">
        <v>29</v>
      </c>
      <c r="C38" s="32" t="s">
        <v>129</v>
      </c>
      <c r="D38" s="67">
        <f t="shared" si="1"/>
        <v>1</v>
      </c>
      <c r="E38" s="106" t="s">
        <v>373</v>
      </c>
      <c r="F38" s="106"/>
      <c r="G38" s="82"/>
      <c r="H38" s="82"/>
      <c r="I38" s="82"/>
      <c r="J38" s="82"/>
      <c r="K38" s="82"/>
      <c r="L38" s="82"/>
      <c r="M38" s="82"/>
    </row>
    <row r="39" spans="1:13" x14ac:dyDescent="0.2">
      <c r="A39" s="67">
        <v>29</v>
      </c>
      <c r="B39" s="107" t="s">
        <v>30</v>
      </c>
      <c r="C39" s="32" t="s">
        <v>128</v>
      </c>
      <c r="D39" s="67">
        <f t="shared" si="1"/>
        <v>2</v>
      </c>
      <c r="E39" s="106" t="s">
        <v>374</v>
      </c>
      <c r="F39" s="106"/>
      <c r="G39" s="82"/>
      <c r="H39" s="82"/>
      <c r="I39" s="82"/>
      <c r="J39" s="82"/>
      <c r="K39" s="82"/>
      <c r="L39" s="82"/>
      <c r="M39" s="82"/>
    </row>
    <row r="40" spans="1:13" s="64" customFormat="1" x14ac:dyDescent="0.2">
      <c r="A40" s="103"/>
      <c r="B40" s="65" t="s">
        <v>31</v>
      </c>
      <c r="C40" s="111"/>
      <c r="D40" s="105"/>
      <c r="E40" s="105"/>
      <c r="F40" s="63"/>
      <c r="G40" s="63"/>
      <c r="H40" s="63"/>
      <c r="I40" s="63"/>
      <c r="J40" s="63"/>
      <c r="K40" s="63"/>
      <c r="L40" s="63"/>
      <c r="M40" s="63"/>
    </row>
    <row r="41" spans="1:13" s="39" customFormat="1" x14ac:dyDescent="0.2">
      <c r="A41" s="73">
        <v>30</v>
      </c>
      <c r="B41" s="107" t="s">
        <v>32</v>
      </c>
      <c r="C41" s="32" t="s">
        <v>128</v>
      </c>
      <c r="D41" s="67">
        <f t="shared" ref="D41:D46" si="2">IF(C41=C$5,2,IF(C41=C$6,1,0))</f>
        <v>2</v>
      </c>
      <c r="E41" s="121" t="s">
        <v>375</v>
      </c>
      <c r="F41" s="121"/>
      <c r="G41" s="38"/>
      <c r="H41" s="38"/>
      <c r="I41" s="38"/>
      <c r="J41" s="38"/>
      <c r="K41" s="38"/>
      <c r="L41" s="38"/>
      <c r="M41" s="38"/>
    </row>
    <row r="42" spans="1:13" s="39" customFormat="1" x14ac:dyDescent="0.2">
      <c r="A42" s="73">
        <v>31</v>
      </c>
      <c r="B42" s="107" t="s">
        <v>33</v>
      </c>
      <c r="C42" s="32" t="s">
        <v>128</v>
      </c>
      <c r="D42" s="67">
        <f t="shared" si="2"/>
        <v>2</v>
      </c>
      <c r="E42" s="106" t="s">
        <v>376</v>
      </c>
      <c r="F42" s="106"/>
      <c r="G42" s="38"/>
      <c r="H42" s="38"/>
      <c r="I42" s="38"/>
      <c r="J42" s="38"/>
      <c r="K42" s="38"/>
      <c r="L42" s="38"/>
      <c r="M42" s="38"/>
    </row>
    <row r="43" spans="1:13" x14ac:dyDescent="0.2">
      <c r="A43" s="73">
        <v>32</v>
      </c>
      <c r="B43" s="107" t="s">
        <v>34</v>
      </c>
      <c r="C43" s="32" t="s">
        <v>128</v>
      </c>
      <c r="D43" s="67">
        <f t="shared" si="2"/>
        <v>2</v>
      </c>
      <c r="E43" s="106" t="s">
        <v>377</v>
      </c>
      <c r="F43" s="106"/>
      <c r="G43" s="82"/>
      <c r="H43" s="82"/>
      <c r="I43" s="82"/>
      <c r="J43" s="82"/>
      <c r="K43" s="82"/>
      <c r="L43" s="82"/>
      <c r="M43" s="82"/>
    </row>
    <row r="44" spans="1:13" s="39" customFormat="1" x14ac:dyDescent="0.2">
      <c r="A44" s="73">
        <v>33</v>
      </c>
      <c r="B44" s="107" t="s">
        <v>35</v>
      </c>
      <c r="C44" s="32" t="s">
        <v>128</v>
      </c>
      <c r="D44" s="67">
        <f t="shared" si="2"/>
        <v>2</v>
      </c>
      <c r="E44" s="106" t="s">
        <v>378</v>
      </c>
      <c r="F44" s="106"/>
      <c r="G44" s="38"/>
      <c r="H44" s="38"/>
      <c r="I44" s="38"/>
      <c r="J44" s="38"/>
      <c r="K44" s="38"/>
      <c r="L44" s="38"/>
      <c r="M44" s="38"/>
    </row>
    <row r="45" spans="1:13" s="39" customFormat="1" x14ac:dyDescent="0.2">
      <c r="A45" s="73">
        <v>34</v>
      </c>
      <c r="B45" s="107" t="s">
        <v>36</v>
      </c>
      <c r="C45" s="32" t="s">
        <v>128</v>
      </c>
      <c r="D45" s="67">
        <f t="shared" si="2"/>
        <v>2</v>
      </c>
      <c r="E45" s="68" t="s">
        <v>379</v>
      </c>
      <c r="F45" s="68"/>
      <c r="G45" s="38"/>
      <c r="H45" s="38"/>
      <c r="I45" s="38"/>
      <c r="J45" s="38"/>
      <c r="K45" s="38"/>
      <c r="L45" s="38"/>
      <c r="M45" s="38"/>
    </row>
    <row r="46" spans="1:13" s="39" customFormat="1" x14ac:dyDescent="0.2">
      <c r="A46" s="73">
        <v>35</v>
      </c>
      <c r="B46" s="107" t="s">
        <v>37</v>
      </c>
      <c r="C46" s="32" t="s">
        <v>128</v>
      </c>
      <c r="D46" s="67">
        <f t="shared" si="2"/>
        <v>2</v>
      </c>
      <c r="E46" s="106" t="s">
        <v>380</v>
      </c>
      <c r="F46" s="106"/>
      <c r="G46" s="38"/>
      <c r="H46" s="38"/>
      <c r="I46" s="38"/>
      <c r="J46" s="38"/>
      <c r="K46" s="38"/>
      <c r="L46" s="38"/>
      <c r="M46" s="38"/>
    </row>
    <row r="47" spans="1:13" s="64" customFormat="1" x14ac:dyDescent="0.2">
      <c r="A47" s="103"/>
      <c r="B47" s="65" t="s">
        <v>38</v>
      </c>
      <c r="C47" s="111"/>
      <c r="D47" s="105"/>
      <c r="E47" s="105"/>
      <c r="F47" s="63"/>
      <c r="G47" s="63"/>
      <c r="H47" s="63"/>
      <c r="I47" s="63"/>
      <c r="J47" s="63"/>
      <c r="K47" s="63"/>
      <c r="L47" s="63"/>
      <c r="M47" s="63"/>
    </row>
    <row r="48" spans="1:13" s="39" customFormat="1" x14ac:dyDescent="0.2">
      <c r="A48" s="67">
        <v>36</v>
      </c>
      <c r="B48" s="107" t="s">
        <v>39</v>
      </c>
      <c r="C48" s="32" t="s">
        <v>130</v>
      </c>
      <c r="D48" s="67">
        <f t="shared" ref="D48:D54" si="3">IF(C48=C$5,2,IF(C48=C$6,1,0))</f>
        <v>0</v>
      </c>
      <c r="E48" s="106" t="s">
        <v>381</v>
      </c>
      <c r="F48" s="106"/>
      <c r="G48" s="38"/>
      <c r="H48" s="38"/>
      <c r="I48" s="38"/>
      <c r="J48" s="38"/>
      <c r="K48" s="38"/>
      <c r="L48" s="38"/>
      <c r="M48" s="38"/>
    </row>
    <row r="49" spans="1:13" s="39" customFormat="1" x14ac:dyDescent="0.2">
      <c r="A49" s="67">
        <v>37</v>
      </c>
      <c r="B49" s="107" t="s">
        <v>40</v>
      </c>
      <c r="C49" s="32" t="s">
        <v>128</v>
      </c>
      <c r="D49" s="67">
        <f t="shared" si="3"/>
        <v>2</v>
      </c>
      <c r="E49" s="106" t="s">
        <v>382</v>
      </c>
      <c r="F49" s="106"/>
      <c r="G49" s="38"/>
      <c r="H49" s="38"/>
      <c r="I49" s="38"/>
      <c r="J49" s="38"/>
      <c r="K49" s="38"/>
      <c r="L49" s="38"/>
      <c r="M49" s="38"/>
    </row>
    <row r="50" spans="1:13" x14ac:dyDescent="0.2">
      <c r="A50" s="67">
        <v>38</v>
      </c>
      <c r="B50" s="107" t="s">
        <v>41</v>
      </c>
      <c r="C50" s="32" t="s">
        <v>130</v>
      </c>
      <c r="D50" s="67">
        <f t="shared" si="3"/>
        <v>0</v>
      </c>
      <c r="E50" s="106" t="s">
        <v>383</v>
      </c>
      <c r="F50" s="106"/>
      <c r="G50" s="82"/>
      <c r="H50" s="82"/>
      <c r="I50" s="82"/>
      <c r="J50" s="82"/>
      <c r="K50" s="82"/>
      <c r="L50" s="82"/>
      <c r="M50" s="82"/>
    </row>
    <row r="51" spans="1:13" x14ac:dyDescent="0.2">
      <c r="A51" s="67">
        <v>39</v>
      </c>
      <c r="B51" s="107" t="s">
        <v>42</v>
      </c>
      <c r="C51" s="32" t="s">
        <v>128</v>
      </c>
      <c r="D51" s="67">
        <f t="shared" si="3"/>
        <v>2</v>
      </c>
      <c r="E51" s="106" t="s">
        <v>384</v>
      </c>
      <c r="F51" s="106"/>
      <c r="G51" s="82"/>
      <c r="H51" s="82"/>
      <c r="I51" s="82"/>
      <c r="J51" s="82"/>
      <c r="K51" s="82"/>
      <c r="L51" s="82"/>
      <c r="M51" s="82"/>
    </row>
    <row r="52" spans="1:13" s="39" customFormat="1" x14ac:dyDescent="0.2">
      <c r="A52" s="67">
        <v>40</v>
      </c>
      <c r="B52" s="107" t="s">
        <v>105</v>
      </c>
      <c r="C52" s="32" t="s">
        <v>130</v>
      </c>
      <c r="D52" s="67">
        <f t="shared" si="3"/>
        <v>0</v>
      </c>
      <c r="E52" s="106" t="s">
        <v>313</v>
      </c>
      <c r="F52" s="106"/>
      <c r="G52" s="38"/>
      <c r="H52" s="38"/>
      <c r="I52" s="38"/>
      <c r="J52" s="38"/>
      <c r="K52" s="38"/>
      <c r="L52" s="38"/>
      <c r="M52" s="38"/>
    </row>
    <row r="53" spans="1:13" x14ac:dyDescent="0.2">
      <c r="A53" s="67">
        <v>41</v>
      </c>
      <c r="B53" s="107" t="s">
        <v>43</v>
      </c>
      <c r="C53" s="32" t="s">
        <v>130</v>
      </c>
      <c r="D53" s="67">
        <f t="shared" si="3"/>
        <v>0</v>
      </c>
      <c r="E53" s="106" t="s">
        <v>385</v>
      </c>
      <c r="F53" s="106"/>
      <c r="G53" s="82"/>
      <c r="H53" s="82"/>
      <c r="I53" s="82"/>
      <c r="J53" s="82"/>
      <c r="K53" s="82"/>
      <c r="L53" s="82"/>
      <c r="M53" s="82"/>
    </row>
    <row r="54" spans="1:13" x14ac:dyDescent="0.2">
      <c r="A54" s="67">
        <v>42</v>
      </c>
      <c r="B54" s="107" t="s">
        <v>44</v>
      </c>
      <c r="C54" s="32" t="s">
        <v>129</v>
      </c>
      <c r="D54" s="67">
        <f t="shared" si="3"/>
        <v>1</v>
      </c>
      <c r="E54" s="106" t="s">
        <v>386</v>
      </c>
      <c r="F54" s="106"/>
      <c r="G54" s="82"/>
      <c r="H54" s="82"/>
      <c r="I54" s="82"/>
      <c r="J54" s="82"/>
      <c r="K54" s="82"/>
      <c r="L54" s="82"/>
      <c r="M54" s="82"/>
    </row>
    <row r="55" spans="1:13" s="64" customFormat="1" x14ac:dyDescent="0.2">
      <c r="A55" s="103"/>
      <c r="B55" s="65" t="s">
        <v>45</v>
      </c>
      <c r="C55" s="111"/>
      <c r="D55" s="105"/>
      <c r="E55" s="105"/>
      <c r="F55" s="63"/>
      <c r="G55" s="63"/>
      <c r="H55" s="63"/>
      <c r="I55" s="63"/>
      <c r="J55" s="63"/>
      <c r="K55" s="63"/>
      <c r="L55" s="63"/>
      <c r="M55" s="63"/>
    </row>
    <row r="56" spans="1:13" s="39" customFormat="1" x14ac:dyDescent="0.2">
      <c r="A56" s="67">
        <v>43</v>
      </c>
      <c r="B56" s="107" t="s">
        <v>46</v>
      </c>
      <c r="C56" s="32" t="s">
        <v>128</v>
      </c>
      <c r="D56" s="67">
        <f t="shared" ref="D56:D69" si="4">IF(C56=C$5,2,IF(C56=C$6,1,0))</f>
        <v>2</v>
      </c>
      <c r="E56" s="106" t="s">
        <v>387</v>
      </c>
      <c r="F56" s="106"/>
      <c r="G56" s="38"/>
      <c r="H56" s="38"/>
      <c r="I56" s="38"/>
      <c r="J56" s="38"/>
      <c r="K56" s="38"/>
      <c r="L56" s="38"/>
      <c r="M56" s="38"/>
    </row>
    <row r="57" spans="1:13" s="39" customFormat="1" x14ac:dyDescent="0.2">
      <c r="A57" s="67">
        <v>44</v>
      </c>
      <c r="B57" s="107" t="s">
        <v>47</v>
      </c>
      <c r="C57" s="32" t="s">
        <v>130</v>
      </c>
      <c r="D57" s="67">
        <f t="shared" si="4"/>
        <v>0</v>
      </c>
      <c r="E57" s="106" t="s">
        <v>388</v>
      </c>
      <c r="F57" s="106"/>
      <c r="G57" s="38"/>
      <c r="H57" s="38"/>
      <c r="I57" s="38"/>
      <c r="J57" s="38"/>
      <c r="K57" s="38"/>
      <c r="L57" s="38"/>
      <c r="M57" s="38"/>
    </row>
    <row r="58" spans="1:13" s="39" customFormat="1" x14ac:dyDescent="0.2">
      <c r="A58" s="67">
        <v>45</v>
      </c>
      <c r="B58" s="107" t="s">
        <v>48</v>
      </c>
      <c r="C58" s="32" t="s">
        <v>130</v>
      </c>
      <c r="D58" s="67">
        <f t="shared" si="4"/>
        <v>0</v>
      </c>
      <c r="E58" s="106" t="s">
        <v>389</v>
      </c>
      <c r="F58" s="106"/>
      <c r="G58" s="38"/>
      <c r="H58" s="38"/>
      <c r="I58" s="38"/>
      <c r="J58" s="38"/>
      <c r="K58" s="38"/>
      <c r="L58" s="38"/>
      <c r="M58" s="38"/>
    </row>
    <row r="59" spans="1:13" s="39" customFormat="1" x14ac:dyDescent="0.2">
      <c r="A59" s="67">
        <v>46</v>
      </c>
      <c r="B59" s="107" t="s">
        <v>49</v>
      </c>
      <c r="C59" s="32" t="s">
        <v>128</v>
      </c>
      <c r="D59" s="67">
        <f t="shared" si="4"/>
        <v>2</v>
      </c>
      <c r="E59" s="106" t="s">
        <v>390</v>
      </c>
      <c r="F59" s="106"/>
      <c r="G59" s="38"/>
      <c r="H59" s="38"/>
      <c r="I59" s="38"/>
      <c r="J59" s="38"/>
      <c r="K59" s="38"/>
      <c r="L59" s="38"/>
      <c r="M59" s="38"/>
    </row>
    <row r="60" spans="1:13" x14ac:dyDescent="0.2">
      <c r="A60" s="67">
        <v>47</v>
      </c>
      <c r="B60" s="107" t="s">
        <v>50</v>
      </c>
      <c r="C60" s="32" t="s">
        <v>129</v>
      </c>
      <c r="D60" s="67">
        <f t="shared" si="4"/>
        <v>1</v>
      </c>
      <c r="E60" s="106" t="s">
        <v>391</v>
      </c>
      <c r="F60" s="106"/>
      <c r="G60" s="82"/>
      <c r="H60" s="82"/>
      <c r="I60" s="82"/>
      <c r="J60" s="82"/>
      <c r="K60" s="82"/>
      <c r="L60" s="82"/>
      <c r="M60" s="82"/>
    </row>
    <row r="61" spans="1:13" s="39" customFormat="1" x14ac:dyDescent="0.2">
      <c r="A61" s="67">
        <v>48</v>
      </c>
      <c r="B61" s="107" t="s">
        <v>51</v>
      </c>
      <c r="C61" s="32" t="s">
        <v>130</v>
      </c>
      <c r="D61" s="67">
        <f t="shared" si="4"/>
        <v>0</v>
      </c>
      <c r="E61" s="106" t="s">
        <v>392</v>
      </c>
      <c r="F61" s="106"/>
      <c r="G61" s="38"/>
      <c r="H61" s="38"/>
      <c r="I61" s="38"/>
      <c r="J61" s="38"/>
      <c r="K61" s="38"/>
      <c r="L61" s="38"/>
      <c r="M61" s="38"/>
    </row>
    <row r="62" spans="1:13" s="39" customFormat="1" x14ac:dyDescent="0.2">
      <c r="A62" s="67">
        <v>49</v>
      </c>
      <c r="B62" s="107" t="s">
        <v>52</v>
      </c>
      <c r="C62" s="32" t="s">
        <v>128</v>
      </c>
      <c r="D62" s="67">
        <f t="shared" si="4"/>
        <v>2</v>
      </c>
      <c r="E62" s="106" t="s">
        <v>318</v>
      </c>
      <c r="F62" s="106"/>
      <c r="G62" s="38"/>
      <c r="H62" s="38"/>
      <c r="I62" s="38"/>
      <c r="J62" s="38"/>
      <c r="K62" s="38"/>
      <c r="L62" s="38"/>
      <c r="M62" s="38"/>
    </row>
    <row r="63" spans="1:13" s="39" customFormat="1" x14ac:dyDescent="0.2">
      <c r="A63" s="67">
        <v>50</v>
      </c>
      <c r="B63" s="107" t="s">
        <v>53</v>
      </c>
      <c r="C63" s="32" t="s">
        <v>130</v>
      </c>
      <c r="D63" s="67">
        <f t="shared" si="4"/>
        <v>0</v>
      </c>
      <c r="E63" s="121" t="s">
        <v>393</v>
      </c>
      <c r="F63" s="121"/>
      <c r="G63" s="38"/>
      <c r="H63" s="38"/>
      <c r="I63" s="38"/>
      <c r="J63" s="38"/>
      <c r="K63" s="38"/>
      <c r="L63" s="38"/>
      <c r="M63" s="38"/>
    </row>
    <row r="64" spans="1:13" s="39" customFormat="1" x14ac:dyDescent="0.2">
      <c r="A64" s="67">
        <v>51</v>
      </c>
      <c r="B64" s="107" t="s">
        <v>54</v>
      </c>
      <c r="C64" s="32" t="s">
        <v>130</v>
      </c>
      <c r="D64" s="67">
        <f t="shared" si="4"/>
        <v>0</v>
      </c>
      <c r="E64" s="106" t="s">
        <v>394</v>
      </c>
      <c r="F64" s="106"/>
      <c r="G64" s="38"/>
      <c r="H64" s="38"/>
      <c r="I64" s="38"/>
      <c r="J64" s="38"/>
      <c r="K64" s="38"/>
      <c r="L64" s="38"/>
      <c r="M64" s="38"/>
    </row>
    <row r="65" spans="1:13" s="39" customFormat="1" x14ac:dyDescent="0.2">
      <c r="A65" s="67">
        <v>52</v>
      </c>
      <c r="B65" s="107" t="s">
        <v>55</v>
      </c>
      <c r="C65" s="32" t="s">
        <v>128</v>
      </c>
      <c r="D65" s="67">
        <f t="shared" si="4"/>
        <v>2</v>
      </c>
      <c r="E65" s="106" t="s">
        <v>320</v>
      </c>
      <c r="F65" s="106"/>
      <c r="G65" s="38"/>
      <c r="H65" s="38"/>
      <c r="I65" s="38"/>
      <c r="J65" s="38"/>
      <c r="K65" s="38"/>
      <c r="L65" s="38"/>
      <c r="M65" s="38"/>
    </row>
    <row r="66" spans="1:13" x14ac:dyDescent="0.2">
      <c r="A66" s="67">
        <v>53</v>
      </c>
      <c r="B66" s="107" t="s">
        <v>56</v>
      </c>
      <c r="C66" s="32" t="s">
        <v>130</v>
      </c>
      <c r="D66" s="67">
        <f t="shared" si="4"/>
        <v>0</v>
      </c>
      <c r="E66" s="120" t="s">
        <v>395</v>
      </c>
      <c r="F66" s="120"/>
      <c r="G66" s="82"/>
      <c r="H66" s="82"/>
      <c r="I66" s="82"/>
      <c r="J66" s="82"/>
      <c r="K66" s="82"/>
      <c r="L66" s="82"/>
      <c r="M66" s="82"/>
    </row>
    <row r="67" spans="1:13" s="39" customFormat="1" x14ac:dyDescent="0.2">
      <c r="A67" s="67">
        <v>54</v>
      </c>
      <c r="B67" s="107" t="s">
        <v>57</v>
      </c>
      <c r="C67" s="32" t="s">
        <v>130</v>
      </c>
      <c r="D67" s="67">
        <f t="shared" si="4"/>
        <v>0</v>
      </c>
      <c r="E67" s="106" t="s">
        <v>396</v>
      </c>
      <c r="F67" s="106"/>
      <c r="G67" s="38"/>
      <c r="H67" s="38"/>
      <c r="I67" s="38"/>
      <c r="J67" s="38"/>
      <c r="K67" s="38"/>
      <c r="L67" s="38"/>
      <c r="M67" s="38"/>
    </row>
    <row r="68" spans="1:13" s="39" customFormat="1" x14ac:dyDescent="0.2">
      <c r="A68" s="67">
        <v>55</v>
      </c>
      <c r="B68" s="107" t="s">
        <v>58</v>
      </c>
      <c r="C68" s="32" t="s">
        <v>130</v>
      </c>
      <c r="D68" s="67">
        <f t="shared" si="4"/>
        <v>0</v>
      </c>
      <c r="E68" s="106" t="s">
        <v>315</v>
      </c>
      <c r="F68" s="106"/>
      <c r="G68" s="38"/>
      <c r="H68" s="38"/>
      <c r="I68" s="38"/>
      <c r="J68" s="38"/>
      <c r="K68" s="38"/>
      <c r="L68" s="38"/>
      <c r="M68" s="38"/>
    </row>
    <row r="69" spans="1:13" x14ac:dyDescent="0.2">
      <c r="A69" s="67">
        <v>56</v>
      </c>
      <c r="B69" s="107" t="s">
        <v>59</v>
      </c>
      <c r="C69" s="32" t="s">
        <v>130</v>
      </c>
      <c r="D69" s="67">
        <f t="shared" si="4"/>
        <v>0</v>
      </c>
      <c r="E69" s="106" t="s">
        <v>275</v>
      </c>
      <c r="F69" s="106"/>
      <c r="G69" s="82"/>
      <c r="H69" s="82"/>
      <c r="I69" s="82"/>
      <c r="J69" s="82"/>
      <c r="K69" s="82"/>
      <c r="L69" s="82"/>
      <c r="M69" s="82"/>
    </row>
    <row r="70" spans="1:13" s="64" customFormat="1" x14ac:dyDescent="0.2">
      <c r="A70" s="103"/>
      <c r="B70" s="65" t="s">
        <v>60</v>
      </c>
      <c r="C70" s="111"/>
      <c r="D70" s="105"/>
      <c r="E70" s="105"/>
      <c r="F70" s="63"/>
      <c r="G70" s="63"/>
      <c r="H70" s="63"/>
      <c r="I70" s="63"/>
      <c r="J70" s="63"/>
      <c r="K70" s="63"/>
      <c r="L70" s="63"/>
      <c r="M70" s="63"/>
    </row>
    <row r="71" spans="1:13" s="39" customFormat="1" x14ac:dyDescent="0.2">
      <c r="A71" s="67">
        <v>57</v>
      </c>
      <c r="B71" s="107" t="s">
        <v>61</v>
      </c>
      <c r="C71" s="32" t="s">
        <v>130</v>
      </c>
      <c r="D71" s="67">
        <f t="shared" ref="D71:D76" si="5">IF(C71=C$5,2,IF(C71=C$6,1,0))</f>
        <v>0</v>
      </c>
      <c r="E71" s="106" t="s">
        <v>397</v>
      </c>
      <c r="F71" s="106"/>
      <c r="G71" s="38"/>
      <c r="H71" s="38"/>
      <c r="I71" s="38"/>
      <c r="J71" s="38"/>
      <c r="K71" s="38"/>
      <c r="L71" s="38"/>
      <c r="M71" s="38"/>
    </row>
    <row r="72" spans="1:13" x14ac:dyDescent="0.2">
      <c r="A72" s="67">
        <v>58</v>
      </c>
      <c r="B72" s="107" t="s">
        <v>62</v>
      </c>
      <c r="C72" s="32" t="s">
        <v>128</v>
      </c>
      <c r="D72" s="67">
        <f t="shared" si="5"/>
        <v>2</v>
      </c>
      <c r="E72" s="106" t="s">
        <v>398</v>
      </c>
      <c r="F72" s="106"/>
      <c r="G72" s="82"/>
      <c r="H72" s="82"/>
      <c r="I72" s="82"/>
      <c r="J72" s="82"/>
      <c r="K72" s="82"/>
      <c r="L72" s="82"/>
      <c r="M72" s="82"/>
    </row>
    <row r="73" spans="1:13" x14ac:dyDescent="0.2">
      <c r="A73" s="67">
        <v>59</v>
      </c>
      <c r="B73" s="107" t="s">
        <v>63</v>
      </c>
      <c r="C73" s="32" t="s">
        <v>128</v>
      </c>
      <c r="D73" s="67">
        <f t="shared" si="5"/>
        <v>2</v>
      </c>
      <c r="E73" s="106" t="s">
        <v>399</v>
      </c>
      <c r="F73" s="106"/>
      <c r="G73" s="82"/>
      <c r="H73" s="82"/>
      <c r="I73" s="82"/>
      <c r="J73" s="82"/>
      <c r="K73" s="82"/>
      <c r="L73" s="82"/>
      <c r="M73" s="82"/>
    </row>
    <row r="74" spans="1:13" s="39" customFormat="1" x14ac:dyDescent="0.2">
      <c r="A74" s="67">
        <v>60</v>
      </c>
      <c r="B74" s="107" t="s">
        <v>64</v>
      </c>
      <c r="C74" s="32" t="s">
        <v>130</v>
      </c>
      <c r="D74" s="67">
        <f t="shared" si="5"/>
        <v>0</v>
      </c>
      <c r="E74" s="106" t="s">
        <v>287</v>
      </c>
      <c r="F74" s="106"/>
      <c r="G74" s="38"/>
      <c r="H74" s="38"/>
      <c r="I74" s="38"/>
      <c r="J74" s="38"/>
      <c r="K74" s="38"/>
      <c r="L74" s="38"/>
      <c r="M74" s="38"/>
    </row>
    <row r="75" spans="1:13" s="39" customFormat="1" x14ac:dyDescent="0.2">
      <c r="A75" s="67">
        <v>61</v>
      </c>
      <c r="B75" s="107" t="s">
        <v>65</v>
      </c>
      <c r="C75" s="32" t="s">
        <v>130</v>
      </c>
      <c r="D75" s="67">
        <f t="shared" si="5"/>
        <v>0</v>
      </c>
      <c r="E75" s="106" t="s">
        <v>400</v>
      </c>
      <c r="F75" s="106"/>
      <c r="G75" s="38"/>
      <c r="H75" s="38"/>
      <c r="I75" s="38"/>
      <c r="J75" s="38"/>
      <c r="K75" s="38"/>
      <c r="L75" s="38"/>
      <c r="M75" s="38"/>
    </row>
    <row r="76" spans="1:13" s="39" customFormat="1" x14ac:dyDescent="0.2">
      <c r="A76" s="67">
        <v>62</v>
      </c>
      <c r="B76" s="107" t="s">
        <v>66</v>
      </c>
      <c r="C76" s="32" t="s">
        <v>130</v>
      </c>
      <c r="D76" s="67">
        <f t="shared" si="5"/>
        <v>0</v>
      </c>
      <c r="E76" s="106" t="s">
        <v>401</v>
      </c>
      <c r="F76" s="106"/>
      <c r="G76" s="38"/>
      <c r="H76" s="38"/>
      <c r="I76" s="38"/>
      <c r="J76" s="38"/>
      <c r="K76" s="38"/>
      <c r="L76" s="38"/>
      <c r="M76" s="38"/>
    </row>
    <row r="77" spans="1:13" s="64" customFormat="1" x14ac:dyDescent="0.2">
      <c r="A77" s="103"/>
      <c r="B77" s="65" t="s">
        <v>67</v>
      </c>
      <c r="C77" s="111"/>
      <c r="D77" s="105"/>
      <c r="E77" s="105"/>
      <c r="F77" s="63"/>
      <c r="G77" s="63"/>
      <c r="H77" s="63"/>
      <c r="I77" s="63"/>
      <c r="J77" s="63"/>
      <c r="K77" s="63"/>
      <c r="L77" s="63"/>
      <c r="M77" s="63"/>
    </row>
    <row r="78" spans="1:13" s="39" customFormat="1" x14ac:dyDescent="0.2">
      <c r="A78" s="67">
        <v>63</v>
      </c>
      <c r="B78" s="107" t="s">
        <v>68</v>
      </c>
      <c r="C78" s="32" t="s">
        <v>130</v>
      </c>
      <c r="D78" s="67">
        <f t="shared" ref="D78:D89" si="6">IF(C78=C$5,2,IF(C78=C$6,1,0))</f>
        <v>0</v>
      </c>
      <c r="E78" s="106" t="s">
        <v>402</v>
      </c>
      <c r="F78" s="106"/>
      <c r="G78" s="38"/>
      <c r="H78" s="38"/>
      <c r="I78" s="38"/>
      <c r="J78" s="38"/>
      <c r="K78" s="38"/>
      <c r="L78" s="38"/>
      <c r="M78" s="38"/>
    </row>
    <row r="79" spans="1:13" s="39" customFormat="1" x14ac:dyDescent="0.2">
      <c r="A79" s="67">
        <v>64</v>
      </c>
      <c r="B79" s="107" t="s">
        <v>69</v>
      </c>
      <c r="C79" s="32" t="s">
        <v>130</v>
      </c>
      <c r="D79" s="67">
        <f t="shared" si="6"/>
        <v>0</v>
      </c>
      <c r="E79" s="122" t="s">
        <v>403</v>
      </c>
      <c r="F79" s="122"/>
      <c r="G79" s="38"/>
      <c r="H79" s="38"/>
      <c r="I79" s="38"/>
      <c r="J79" s="38"/>
      <c r="K79" s="38"/>
      <c r="L79" s="38"/>
      <c r="M79" s="38"/>
    </row>
    <row r="80" spans="1:13" s="39" customFormat="1" x14ac:dyDescent="0.2">
      <c r="A80" s="67">
        <v>65</v>
      </c>
      <c r="B80" s="107" t="s">
        <v>70</v>
      </c>
      <c r="C80" s="32" t="s">
        <v>128</v>
      </c>
      <c r="D80" s="67">
        <f t="shared" si="6"/>
        <v>2</v>
      </c>
      <c r="E80" s="106" t="s">
        <v>325</v>
      </c>
      <c r="F80" s="106"/>
      <c r="G80" s="38"/>
      <c r="H80" s="38"/>
      <c r="I80" s="38"/>
      <c r="J80" s="38"/>
      <c r="K80" s="38"/>
      <c r="L80" s="38"/>
      <c r="M80" s="38"/>
    </row>
    <row r="81" spans="1:13" s="39" customFormat="1" x14ac:dyDescent="0.2">
      <c r="A81" s="67">
        <v>66</v>
      </c>
      <c r="B81" s="107" t="s">
        <v>71</v>
      </c>
      <c r="C81" s="32" t="s">
        <v>128</v>
      </c>
      <c r="D81" s="67">
        <f t="shared" si="6"/>
        <v>2</v>
      </c>
      <c r="E81" s="106" t="s">
        <v>404</v>
      </c>
      <c r="F81" s="106"/>
      <c r="G81" s="38"/>
      <c r="H81" s="38"/>
      <c r="I81" s="38"/>
      <c r="J81" s="38"/>
      <c r="K81" s="38"/>
      <c r="L81" s="38"/>
      <c r="M81" s="38"/>
    </row>
    <row r="82" spans="1:13" x14ac:dyDescent="0.2">
      <c r="A82" s="67">
        <v>67</v>
      </c>
      <c r="B82" s="107" t="s">
        <v>72</v>
      </c>
      <c r="C82" s="32" t="s">
        <v>130</v>
      </c>
      <c r="D82" s="67">
        <f t="shared" si="6"/>
        <v>0</v>
      </c>
      <c r="E82" s="106" t="s">
        <v>292</v>
      </c>
      <c r="F82" s="106"/>
      <c r="G82" s="82"/>
      <c r="H82" s="82"/>
      <c r="I82" s="82"/>
      <c r="J82" s="82"/>
      <c r="K82" s="82"/>
      <c r="L82" s="82"/>
      <c r="M82" s="82"/>
    </row>
    <row r="83" spans="1:13" s="39" customFormat="1" x14ac:dyDescent="0.2">
      <c r="A83" s="67">
        <v>68</v>
      </c>
      <c r="B83" s="107" t="s">
        <v>73</v>
      </c>
      <c r="C83" s="32" t="s">
        <v>130</v>
      </c>
      <c r="D83" s="67">
        <f t="shared" si="6"/>
        <v>0</v>
      </c>
      <c r="E83" s="106" t="s">
        <v>301</v>
      </c>
      <c r="F83" s="106"/>
      <c r="G83" s="38"/>
      <c r="H83" s="38"/>
      <c r="I83" s="38"/>
      <c r="J83" s="38"/>
      <c r="K83" s="38"/>
      <c r="L83" s="38"/>
      <c r="M83" s="38"/>
    </row>
    <row r="84" spans="1:13" x14ac:dyDescent="0.2">
      <c r="A84" s="67">
        <v>69</v>
      </c>
      <c r="B84" s="107" t="s">
        <v>74</v>
      </c>
      <c r="C84" s="32" t="s">
        <v>128</v>
      </c>
      <c r="D84" s="67">
        <f t="shared" si="6"/>
        <v>2</v>
      </c>
      <c r="E84" s="106" t="s">
        <v>405</v>
      </c>
      <c r="F84" s="106"/>
      <c r="G84" s="82"/>
      <c r="H84" s="82"/>
      <c r="I84" s="82"/>
      <c r="J84" s="82"/>
      <c r="K84" s="82"/>
      <c r="L84" s="82"/>
      <c r="M84" s="82"/>
    </row>
    <row r="85" spans="1:13" s="39" customFormat="1" x14ac:dyDescent="0.2">
      <c r="A85" s="67">
        <v>70</v>
      </c>
      <c r="B85" s="107" t="s">
        <v>75</v>
      </c>
      <c r="C85" s="32" t="s">
        <v>128</v>
      </c>
      <c r="D85" s="67">
        <f t="shared" si="6"/>
        <v>2</v>
      </c>
      <c r="E85" s="106" t="s">
        <v>322</v>
      </c>
      <c r="F85" s="106"/>
      <c r="G85" s="38"/>
      <c r="H85" s="38"/>
      <c r="I85" s="38"/>
      <c r="J85" s="38"/>
      <c r="K85" s="38"/>
      <c r="L85" s="38"/>
      <c r="M85" s="38"/>
    </row>
    <row r="86" spans="1:13" s="39" customFormat="1" x14ac:dyDescent="0.2">
      <c r="A86" s="67">
        <v>71</v>
      </c>
      <c r="B86" s="107" t="s">
        <v>76</v>
      </c>
      <c r="C86" s="32" t="s">
        <v>130</v>
      </c>
      <c r="D86" s="67">
        <f t="shared" si="6"/>
        <v>0</v>
      </c>
      <c r="E86" s="106" t="s">
        <v>406</v>
      </c>
      <c r="F86" s="106"/>
      <c r="G86" s="38"/>
      <c r="H86" s="38"/>
      <c r="I86" s="38"/>
      <c r="J86" s="38"/>
      <c r="K86" s="38"/>
      <c r="L86" s="38"/>
      <c r="M86" s="38"/>
    </row>
    <row r="87" spans="1:13" x14ac:dyDescent="0.2">
      <c r="A87" s="67">
        <v>72</v>
      </c>
      <c r="B87" s="107" t="s">
        <v>77</v>
      </c>
      <c r="C87" s="32" t="s">
        <v>130</v>
      </c>
      <c r="D87" s="67">
        <f t="shared" si="6"/>
        <v>0</v>
      </c>
      <c r="E87" s="106" t="s">
        <v>293</v>
      </c>
      <c r="F87" s="106"/>
      <c r="G87" s="82"/>
      <c r="H87" s="82"/>
      <c r="I87" s="82"/>
      <c r="J87" s="82"/>
      <c r="K87" s="82"/>
      <c r="L87" s="82"/>
      <c r="M87" s="82"/>
    </row>
    <row r="88" spans="1:13" s="39" customFormat="1" x14ac:dyDescent="0.2">
      <c r="A88" s="67">
        <v>73</v>
      </c>
      <c r="B88" s="107" t="s">
        <v>78</v>
      </c>
      <c r="C88" s="32" t="s">
        <v>128</v>
      </c>
      <c r="D88" s="67">
        <f t="shared" si="6"/>
        <v>2</v>
      </c>
      <c r="E88" s="106" t="s">
        <v>407</v>
      </c>
      <c r="F88" s="106"/>
      <c r="G88" s="38"/>
      <c r="H88" s="38"/>
      <c r="I88" s="38"/>
      <c r="J88" s="38"/>
      <c r="K88" s="38"/>
      <c r="L88" s="38"/>
      <c r="M88" s="38"/>
    </row>
    <row r="89" spans="1:13" s="39" customFormat="1" x14ac:dyDescent="0.2">
      <c r="A89" s="67">
        <v>74</v>
      </c>
      <c r="B89" s="107" t="s">
        <v>79</v>
      </c>
      <c r="C89" s="32" t="s">
        <v>130</v>
      </c>
      <c r="D89" s="67">
        <f t="shared" si="6"/>
        <v>0</v>
      </c>
      <c r="E89" s="106" t="s">
        <v>408</v>
      </c>
      <c r="F89" s="106"/>
      <c r="G89" s="38"/>
      <c r="H89" s="38"/>
      <c r="I89" s="38"/>
      <c r="J89" s="38"/>
      <c r="K89" s="38"/>
      <c r="L89" s="38"/>
      <c r="M89" s="38"/>
    </row>
    <row r="90" spans="1:13" s="64" customFormat="1" x14ac:dyDescent="0.2">
      <c r="A90" s="103"/>
      <c r="B90" s="65" t="s">
        <v>80</v>
      </c>
      <c r="C90" s="111"/>
      <c r="D90" s="105"/>
      <c r="E90" s="105"/>
      <c r="F90" s="63"/>
      <c r="G90" s="63"/>
      <c r="H90" s="63"/>
      <c r="I90" s="63"/>
      <c r="J90" s="63"/>
      <c r="K90" s="63"/>
      <c r="L90" s="63"/>
      <c r="M90" s="63"/>
    </row>
    <row r="91" spans="1:13" s="39" customFormat="1" x14ac:dyDescent="0.2">
      <c r="A91" s="67">
        <v>75</v>
      </c>
      <c r="B91" s="107" t="s">
        <v>81</v>
      </c>
      <c r="C91" s="32" t="s">
        <v>128</v>
      </c>
      <c r="D91" s="67">
        <f t="shared" ref="D91:D102" si="7">IF(C91=C$5,2,IF(C91=C$6,1,0))</f>
        <v>2</v>
      </c>
      <c r="E91" s="106" t="s">
        <v>409</v>
      </c>
      <c r="F91" s="106"/>
      <c r="G91" s="38"/>
      <c r="H91" s="38"/>
      <c r="I91" s="38"/>
      <c r="J91" s="38"/>
      <c r="K91" s="38"/>
      <c r="L91" s="38"/>
      <c r="M91" s="38"/>
    </row>
    <row r="92" spans="1:13" s="39" customFormat="1" x14ac:dyDescent="0.2">
      <c r="A92" s="67">
        <v>76</v>
      </c>
      <c r="B92" s="107" t="s">
        <v>82</v>
      </c>
      <c r="C92" s="32" t="s">
        <v>128</v>
      </c>
      <c r="D92" s="67">
        <f t="shared" si="7"/>
        <v>2</v>
      </c>
      <c r="E92" s="106" t="s">
        <v>410</v>
      </c>
      <c r="F92" s="106"/>
      <c r="G92" s="38"/>
      <c r="H92" s="38"/>
      <c r="I92" s="38"/>
      <c r="J92" s="38"/>
      <c r="K92" s="38"/>
      <c r="L92" s="38"/>
      <c r="M92" s="38"/>
    </row>
    <row r="93" spans="1:13" x14ac:dyDescent="0.2">
      <c r="A93" s="67">
        <v>77</v>
      </c>
      <c r="B93" s="107" t="s">
        <v>83</v>
      </c>
      <c r="C93" s="32" t="s">
        <v>129</v>
      </c>
      <c r="D93" s="67">
        <f t="shared" si="7"/>
        <v>1</v>
      </c>
      <c r="E93" s="106" t="s">
        <v>411</v>
      </c>
      <c r="F93" s="106"/>
      <c r="G93" s="82"/>
      <c r="H93" s="82"/>
      <c r="I93" s="82"/>
      <c r="J93" s="82"/>
      <c r="K93" s="82"/>
      <c r="L93" s="82"/>
      <c r="M93" s="82"/>
    </row>
    <row r="94" spans="1:13" x14ac:dyDescent="0.2">
      <c r="A94" s="67">
        <v>78</v>
      </c>
      <c r="B94" s="107" t="s">
        <v>84</v>
      </c>
      <c r="C94" s="32" t="s">
        <v>130</v>
      </c>
      <c r="D94" s="67">
        <f t="shared" si="7"/>
        <v>0</v>
      </c>
      <c r="E94" s="106" t="s">
        <v>412</v>
      </c>
      <c r="F94" s="106"/>
      <c r="G94" s="82"/>
      <c r="H94" s="82"/>
      <c r="I94" s="82"/>
      <c r="J94" s="82"/>
      <c r="K94" s="82"/>
      <c r="L94" s="82"/>
      <c r="M94" s="82"/>
    </row>
    <row r="95" spans="1:13" x14ac:dyDescent="0.2">
      <c r="A95" s="67">
        <v>79</v>
      </c>
      <c r="B95" s="107" t="s">
        <v>85</v>
      </c>
      <c r="C95" s="32" t="s">
        <v>130</v>
      </c>
      <c r="D95" s="67">
        <f t="shared" si="7"/>
        <v>0</v>
      </c>
      <c r="E95" s="106" t="s">
        <v>413</v>
      </c>
      <c r="F95" s="106"/>
      <c r="G95" s="82"/>
      <c r="H95" s="82"/>
      <c r="I95" s="82"/>
      <c r="J95" s="82"/>
      <c r="K95" s="82"/>
      <c r="L95" s="82"/>
      <c r="M95" s="82"/>
    </row>
    <row r="96" spans="1:13" s="39" customFormat="1" x14ac:dyDescent="0.2">
      <c r="A96" s="67">
        <v>80</v>
      </c>
      <c r="B96" s="107" t="s">
        <v>86</v>
      </c>
      <c r="C96" s="32" t="s">
        <v>128</v>
      </c>
      <c r="D96" s="67">
        <f t="shared" si="7"/>
        <v>2</v>
      </c>
      <c r="E96" s="106" t="s">
        <v>414</v>
      </c>
      <c r="F96" s="106"/>
      <c r="G96" s="38"/>
      <c r="H96" s="38"/>
      <c r="I96" s="38"/>
      <c r="J96" s="38"/>
      <c r="K96" s="38"/>
      <c r="L96" s="38"/>
      <c r="M96" s="38"/>
    </row>
    <row r="97" spans="1:13" s="39" customFormat="1" x14ac:dyDescent="0.2">
      <c r="A97" s="67">
        <v>81</v>
      </c>
      <c r="B97" s="107" t="s">
        <v>87</v>
      </c>
      <c r="C97" s="32" t="s">
        <v>130</v>
      </c>
      <c r="D97" s="67">
        <f t="shared" si="7"/>
        <v>0</v>
      </c>
      <c r="E97" s="106" t="s">
        <v>296</v>
      </c>
      <c r="F97" s="106"/>
      <c r="G97" s="38"/>
      <c r="H97" s="38"/>
      <c r="I97" s="38"/>
      <c r="J97" s="38"/>
      <c r="K97" s="38"/>
      <c r="L97" s="38"/>
      <c r="M97" s="38"/>
    </row>
    <row r="98" spans="1:13" s="39" customFormat="1" x14ac:dyDescent="0.2">
      <c r="A98" s="67">
        <v>82</v>
      </c>
      <c r="B98" s="107" t="s">
        <v>88</v>
      </c>
      <c r="C98" s="32" t="s">
        <v>128</v>
      </c>
      <c r="D98" s="67">
        <f t="shared" si="7"/>
        <v>2</v>
      </c>
      <c r="E98" s="106" t="s">
        <v>324</v>
      </c>
      <c r="F98" s="106"/>
      <c r="G98" s="38"/>
      <c r="H98" s="38"/>
      <c r="I98" s="38"/>
      <c r="J98" s="38"/>
      <c r="K98" s="38"/>
      <c r="L98" s="38"/>
      <c r="M98" s="38"/>
    </row>
    <row r="99" spans="1:13" s="39" customFormat="1" x14ac:dyDescent="0.2">
      <c r="A99" s="67">
        <v>83</v>
      </c>
      <c r="B99" s="107" t="s">
        <v>89</v>
      </c>
      <c r="C99" s="32" t="s">
        <v>128</v>
      </c>
      <c r="D99" s="67">
        <f t="shared" si="7"/>
        <v>2</v>
      </c>
      <c r="E99" s="106" t="s">
        <v>415</v>
      </c>
      <c r="F99" s="106"/>
      <c r="G99" s="38"/>
      <c r="H99" s="38"/>
      <c r="I99" s="38"/>
      <c r="J99" s="38"/>
      <c r="K99" s="38"/>
      <c r="L99" s="38"/>
      <c r="M99" s="38"/>
    </row>
    <row r="100" spans="1:13" s="64" customFormat="1" x14ac:dyDescent="0.2">
      <c r="A100" s="103"/>
      <c r="B100" s="65" t="s">
        <v>162</v>
      </c>
      <c r="C100" s="111"/>
      <c r="D100" s="105"/>
      <c r="E100" s="105"/>
      <c r="F100" s="63"/>
      <c r="G100" s="63"/>
      <c r="H100" s="63"/>
      <c r="I100" s="63"/>
      <c r="J100" s="63"/>
      <c r="K100" s="63"/>
      <c r="L100" s="63"/>
      <c r="M100" s="63"/>
    </row>
    <row r="101" spans="1:13" x14ac:dyDescent="0.2">
      <c r="A101" s="67">
        <v>84</v>
      </c>
      <c r="B101" s="107" t="s">
        <v>163</v>
      </c>
      <c r="C101" s="32" t="s">
        <v>129</v>
      </c>
      <c r="D101" s="67">
        <f t="shared" si="7"/>
        <v>1</v>
      </c>
      <c r="E101" s="106" t="s">
        <v>416</v>
      </c>
      <c r="F101" s="106"/>
      <c r="G101" s="82"/>
      <c r="H101" s="82"/>
      <c r="I101" s="82"/>
      <c r="J101" s="82"/>
      <c r="K101" s="82"/>
      <c r="L101" s="82"/>
      <c r="M101" s="82"/>
    </row>
    <row r="102" spans="1:13" x14ac:dyDescent="0.2">
      <c r="A102" s="67">
        <v>85</v>
      </c>
      <c r="B102" s="107" t="s">
        <v>164</v>
      </c>
      <c r="C102" s="32" t="s">
        <v>129</v>
      </c>
      <c r="D102" s="67">
        <f t="shared" si="7"/>
        <v>1</v>
      </c>
      <c r="E102" s="106" t="s">
        <v>417</v>
      </c>
      <c r="F102" s="106"/>
    </row>
    <row r="106" spans="1:13" x14ac:dyDescent="0.2">
      <c r="A106" s="61"/>
      <c r="B106" s="42"/>
      <c r="C106" s="62"/>
      <c r="D106" s="62"/>
      <c r="E106" s="62"/>
    </row>
    <row r="113" spans="1:5" x14ac:dyDescent="0.2">
      <c r="A113" s="61"/>
      <c r="B113" s="42"/>
      <c r="C113" s="62"/>
      <c r="D113" s="62"/>
      <c r="E113" s="62"/>
    </row>
    <row r="117" spans="1:5" x14ac:dyDescent="0.2">
      <c r="A117" s="61"/>
      <c r="B117" s="42"/>
      <c r="C117" s="62"/>
      <c r="D117" s="62"/>
      <c r="E117" s="62"/>
    </row>
    <row r="120" spans="1:5" x14ac:dyDescent="0.2">
      <c r="A120" s="61"/>
      <c r="B120" s="42"/>
      <c r="C120" s="62"/>
      <c r="D120" s="62"/>
      <c r="E120" s="62"/>
    </row>
    <row r="124" spans="1:5" x14ac:dyDescent="0.2">
      <c r="A124" s="61"/>
      <c r="B124" s="42"/>
      <c r="C124" s="62"/>
      <c r="D124" s="62"/>
      <c r="E124" s="62"/>
    </row>
    <row r="127" spans="1:5" x14ac:dyDescent="0.2">
      <c r="A127" s="61"/>
      <c r="B127" s="42"/>
      <c r="C127" s="62"/>
      <c r="D127" s="62"/>
      <c r="E127" s="62"/>
    </row>
    <row r="131" spans="1:5" x14ac:dyDescent="0.2">
      <c r="A131" s="61"/>
      <c r="B131" s="42"/>
      <c r="C131" s="62"/>
      <c r="D131" s="62"/>
      <c r="E131" s="62"/>
    </row>
  </sheetData>
  <autoFilter ref="A9:M102"/>
  <mergeCells count="6">
    <mergeCell ref="A1:E1"/>
    <mergeCell ref="A3:E3"/>
    <mergeCell ref="A4:A7"/>
    <mergeCell ref="E4:E7"/>
    <mergeCell ref="B5:B7"/>
    <mergeCell ref="D4:D7"/>
  </mergeCells>
  <dataValidations count="1">
    <dataValidation type="list" allowBlank="1" showInputMessage="1" showErrorMessage="1" sqref="C10:C27 C29:C39 C41:C46 C48:C54 C56:C69 C71:C76 C78:C89 C91:C99 C101:C102">
      <formula1>Выбор_1.2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3" orientation="landscape" r:id="rId1"/>
  <headerFooter>
    <oddFooter>&amp;A&amp;RСтраница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view="pageBreakPreview" zoomScaleNormal="100" zoomScaleSheetLayoutView="100" workbookViewId="0">
      <pane xSplit="2" ySplit="6" topLeftCell="C91" activePane="bottomRight" state="frozen"/>
      <selection activeCell="B2" sqref="B1:B1048576"/>
      <selection pane="topRight" activeCell="B2" sqref="B1:B1048576"/>
      <selection pane="bottomLeft" activeCell="B2" sqref="B1:B1048576"/>
      <selection pane="bottomRight" activeCell="F1" sqref="F1:F1048576"/>
    </sheetView>
  </sheetViews>
  <sheetFormatPr defaultColWidth="9.140625" defaultRowHeight="14.25" customHeight="1" x14ac:dyDescent="0.2"/>
  <cols>
    <col min="1" max="1" width="5.42578125" style="60" customWidth="1"/>
    <col min="2" max="2" width="23.140625" style="98" customWidth="1"/>
    <col min="3" max="3" width="28.85546875" style="59" customWidth="1"/>
    <col min="4" max="4" width="15.7109375" style="59" customWidth="1"/>
    <col min="5" max="5" width="66.28515625" style="59" customWidth="1"/>
    <col min="6" max="6" width="14.42578125" style="98" customWidth="1"/>
    <col min="7" max="16384" width="9.140625" style="98"/>
  </cols>
  <sheetData>
    <row r="1" spans="1:13" s="82" customFormat="1" ht="34.5" customHeight="1" x14ac:dyDescent="0.2">
      <c r="A1" s="212" t="s">
        <v>261</v>
      </c>
      <c r="B1" s="212"/>
      <c r="C1" s="212"/>
      <c r="D1" s="212"/>
      <c r="E1" s="212"/>
    </row>
    <row r="2" spans="1:13" ht="12.75" x14ac:dyDescent="0.2">
      <c r="A2" s="75" t="s">
        <v>504</v>
      </c>
      <c r="B2" s="115"/>
      <c r="C2" s="115"/>
      <c r="D2" s="115"/>
      <c r="E2" s="66"/>
    </row>
    <row r="3" spans="1:13" ht="39" customHeight="1" x14ac:dyDescent="0.2">
      <c r="A3" s="213" t="str">
        <f>'Методика (Раздел 1)'!B17</f>
        <v>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(в отличие от программной классификации).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публично-правовых образований.</v>
      </c>
      <c r="B3" s="213"/>
      <c r="C3" s="213"/>
      <c r="D3" s="213"/>
      <c r="E3" s="213"/>
    </row>
    <row r="4" spans="1:13" ht="76.5" x14ac:dyDescent="0.2">
      <c r="A4" s="220" t="s">
        <v>117</v>
      </c>
      <c r="B4" s="96" t="s">
        <v>90</v>
      </c>
      <c r="C4" s="96" t="s">
        <v>132</v>
      </c>
      <c r="D4" s="214" t="s">
        <v>99</v>
      </c>
      <c r="E4" s="214" t="s">
        <v>110</v>
      </c>
      <c r="F4" s="82"/>
      <c r="G4" s="82"/>
      <c r="H4" s="82"/>
      <c r="I4" s="82"/>
      <c r="J4" s="82"/>
      <c r="K4" s="82"/>
      <c r="L4" s="82"/>
      <c r="M4" s="82"/>
    </row>
    <row r="5" spans="1:13" s="54" customFormat="1" ht="21" customHeight="1" x14ac:dyDescent="0.2">
      <c r="A5" s="221"/>
      <c r="B5" s="214" t="s">
        <v>152</v>
      </c>
      <c r="C5" s="97" t="s">
        <v>134</v>
      </c>
      <c r="D5" s="215"/>
      <c r="E5" s="215"/>
      <c r="F5" s="53"/>
      <c r="G5" s="53"/>
      <c r="H5" s="53"/>
      <c r="I5" s="53"/>
      <c r="J5" s="53"/>
      <c r="K5" s="53"/>
      <c r="L5" s="53"/>
      <c r="M5" s="53"/>
    </row>
    <row r="6" spans="1:13" s="54" customFormat="1" ht="27.75" customHeight="1" x14ac:dyDescent="0.2">
      <c r="A6" s="221"/>
      <c r="B6" s="215"/>
      <c r="C6" s="97" t="s">
        <v>135</v>
      </c>
      <c r="D6" s="215"/>
      <c r="E6" s="215"/>
      <c r="F6" s="53"/>
      <c r="G6" s="53"/>
      <c r="H6" s="53"/>
      <c r="I6" s="53"/>
      <c r="J6" s="53"/>
      <c r="K6" s="53"/>
      <c r="L6" s="53"/>
      <c r="M6" s="53"/>
    </row>
    <row r="7" spans="1:13" s="54" customFormat="1" ht="21" hidden="1" customHeight="1" x14ac:dyDescent="0.2">
      <c r="A7" s="222"/>
      <c r="B7" s="216"/>
      <c r="C7" s="97"/>
      <c r="D7" s="216"/>
      <c r="E7" s="216"/>
      <c r="F7" s="53"/>
      <c r="G7" s="53"/>
      <c r="H7" s="53"/>
      <c r="I7" s="53"/>
      <c r="J7" s="53"/>
      <c r="K7" s="53"/>
      <c r="L7" s="53"/>
      <c r="M7" s="53"/>
    </row>
    <row r="8" spans="1:13" s="54" customFormat="1" ht="12.75" hidden="1" x14ac:dyDescent="0.2">
      <c r="A8" s="35"/>
      <c r="B8" s="96"/>
      <c r="C8" s="117"/>
      <c r="D8" s="117"/>
      <c r="E8" s="117"/>
      <c r="F8" s="53"/>
      <c r="G8" s="53"/>
      <c r="H8" s="53"/>
      <c r="I8" s="53"/>
      <c r="J8" s="53"/>
      <c r="K8" s="53"/>
      <c r="L8" s="53"/>
      <c r="M8" s="53"/>
    </row>
    <row r="9" spans="1:13" s="64" customFormat="1" ht="12.75" x14ac:dyDescent="0.2">
      <c r="A9" s="55"/>
      <c r="B9" s="9" t="s">
        <v>0</v>
      </c>
      <c r="C9" s="29"/>
      <c r="D9" s="105"/>
      <c r="E9" s="29"/>
      <c r="F9" s="63"/>
      <c r="G9" s="63"/>
      <c r="H9" s="63"/>
      <c r="I9" s="63"/>
      <c r="J9" s="63"/>
      <c r="K9" s="63"/>
      <c r="L9" s="63"/>
      <c r="M9" s="63"/>
    </row>
    <row r="10" spans="1:13" s="39" customFormat="1" ht="12.75" x14ac:dyDescent="0.2">
      <c r="A10" s="67">
        <v>1</v>
      </c>
      <c r="B10" s="78" t="s">
        <v>1</v>
      </c>
      <c r="C10" s="31" t="s">
        <v>134</v>
      </c>
      <c r="D10" s="10">
        <f t="shared" ref="D10:D27" si="0">IF(C10=C$5,2,0)</f>
        <v>2</v>
      </c>
      <c r="E10" s="106" t="s">
        <v>418</v>
      </c>
      <c r="F10" s="70"/>
      <c r="G10" s="38"/>
      <c r="H10" s="38"/>
      <c r="I10" s="38"/>
      <c r="J10" s="38"/>
      <c r="K10" s="38"/>
      <c r="L10" s="38"/>
      <c r="M10" s="38"/>
    </row>
    <row r="11" spans="1:13" ht="12.75" x14ac:dyDescent="0.2">
      <c r="A11" s="67">
        <v>2</v>
      </c>
      <c r="B11" s="78" t="s">
        <v>2</v>
      </c>
      <c r="C11" s="31" t="s">
        <v>135</v>
      </c>
      <c r="D11" s="10">
        <f t="shared" si="0"/>
        <v>0</v>
      </c>
      <c r="E11" s="20" t="s">
        <v>349</v>
      </c>
      <c r="F11" s="40"/>
      <c r="G11" s="82"/>
      <c r="H11" s="82"/>
      <c r="I11" s="82"/>
      <c r="J11" s="82"/>
      <c r="K11" s="82"/>
      <c r="L11" s="82"/>
      <c r="M11" s="82"/>
    </row>
    <row r="12" spans="1:13" ht="12.75" x14ac:dyDescent="0.2">
      <c r="A12" s="67">
        <v>3</v>
      </c>
      <c r="B12" s="78" t="s">
        <v>3</v>
      </c>
      <c r="C12" s="31" t="s">
        <v>135</v>
      </c>
      <c r="D12" s="10">
        <f t="shared" si="0"/>
        <v>0</v>
      </c>
      <c r="E12" s="106" t="s">
        <v>419</v>
      </c>
      <c r="F12" s="70"/>
      <c r="G12" s="82"/>
      <c r="H12" s="82"/>
      <c r="I12" s="82"/>
      <c r="J12" s="82"/>
      <c r="K12" s="82"/>
      <c r="L12" s="82"/>
      <c r="M12" s="82"/>
    </row>
    <row r="13" spans="1:13" s="39" customFormat="1" ht="12.75" x14ac:dyDescent="0.2">
      <c r="A13" s="67">
        <v>4</v>
      </c>
      <c r="B13" s="78" t="s">
        <v>4</v>
      </c>
      <c r="C13" s="31" t="s">
        <v>134</v>
      </c>
      <c r="D13" s="10">
        <f t="shared" si="0"/>
        <v>2</v>
      </c>
      <c r="E13" s="106" t="s">
        <v>420</v>
      </c>
      <c r="F13" s="70"/>
      <c r="G13" s="38"/>
      <c r="H13" s="38"/>
      <c r="I13" s="38"/>
      <c r="J13" s="38"/>
      <c r="K13" s="38"/>
      <c r="L13" s="38"/>
      <c r="M13" s="38"/>
    </row>
    <row r="14" spans="1:13" s="39" customFormat="1" ht="12.75" x14ac:dyDescent="0.2">
      <c r="A14" s="67">
        <v>5</v>
      </c>
      <c r="B14" s="78" t="s">
        <v>5</v>
      </c>
      <c r="C14" s="31" t="s">
        <v>135</v>
      </c>
      <c r="D14" s="10">
        <f t="shared" si="0"/>
        <v>0</v>
      </c>
      <c r="E14" s="122" t="s">
        <v>421</v>
      </c>
      <c r="F14" s="72"/>
      <c r="G14" s="38"/>
      <c r="H14" s="38"/>
      <c r="I14" s="38"/>
      <c r="J14" s="38"/>
      <c r="K14" s="38"/>
      <c r="L14" s="38"/>
      <c r="M14" s="38"/>
    </row>
    <row r="15" spans="1:13" ht="12.75" x14ac:dyDescent="0.2">
      <c r="A15" s="67">
        <v>6</v>
      </c>
      <c r="B15" s="78" t="s">
        <v>6</v>
      </c>
      <c r="C15" s="31" t="s">
        <v>134</v>
      </c>
      <c r="D15" s="10">
        <f t="shared" si="0"/>
        <v>2</v>
      </c>
      <c r="E15" s="106" t="s">
        <v>422</v>
      </c>
      <c r="F15" s="70"/>
      <c r="G15" s="82"/>
      <c r="H15" s="82"/>
      <c r="I15" s="82"/>
      <c r="J15" s="82"/>
      <c r="K15" s="82"/>
      <c r="L15" s="82"/>
      <c r="M15" s="82"/>
    </row>
    <row r="16" spans="1:13" s="39" customFormat="1" ht="12.75" x14ac:dyDescent="0.2">
      <c r="A16" s="67">
        <v>7</v>
      </c>
      <c r="B16" s="78" t="s">
        <v>7</v>
      </c>
      <c r="C16" s="31" t="s">
        <v>134</v>
      </c>
      <c r="D16" s="10">
        <f t="shared" si="0"/>
        <v>2</v>
      </c>
      <c r="E16" s="106" t="s">
        <v>423</v>
      </c>
      <c r="F16" s="70"/>
      <c r="G16" s="38"/>
      <c r="H16" s="38"/>
      <c r="I16" s="38"/>
      <c r="J16" s="38"/>
      <c r="K16" s="38"/>
      <c r="L16" s="38"/>
      <c r="M16" s="38"/>
    </row>
    <row r="17" spans="1:13" s="39" customFormat="1" ht="12.75" x14ac:dyDescent="0.2">
      <c r="A17" s="67">
        <v>8</v>
      </c>
      <c r="B17" s="78" t="s">
        <v>8</v>
      </c>
      <c r="C17" s="31" t="s">
        <v>134</v>
      </c>
      <c r="D17" s="10">
        <f t="shared" si="0"/>
        <v>2</v>
      </c>
      <c r="E17" s="106" t="s">
        <v>424</v>
      </c>
      <c r="F17" s="70"/>
      <c r="G17" s="38"/>
      <c r="H17" s="38"/>
      <c r="I17" s="38"/>
      <c r="J17" s="38"/>
      <c r="K17" s="38"/>
      <c r="L17" s="38"/>
      <c r="M17" s="38"/>
    </row>
    <row r="18" spans="1:13" s="39" customFormat="1" ht="12.75" x14ac:dyDescent="0.2">
      <c r="A18" s="67">
        <v>9</v>
      </c>
      <c r="B18" s="78" t="s">
        <v>9</v>
      </c>
      <c r="C18" s="31" t="s">
        <v>134</v>
      </c>
      <c r="D18" s="10">
        <f t="shared" si="0"/>
        <v>2</v>
      </c>
      <c r="E18" s="106" t="s">
        <v>425</v>
      </c>
      <c r="F18" s="70"/>
      <c r="G18" s="38"/>
      <c r="H18" s="38"/>
      <c r="I18" s="38"/>
      <c r="J18" s="38"/>
      <c r="K18" s="38"/>
      <c r="L18" s="38"/>
      <c r="M18" s="38"/>
    </row>
    <row r="19" spans="1:13" ht="12.75" x14ac:dyDescent="0.2">
      <c r="A19" s="67">
        <v>10</v>
      </c>
      <c r="B19" s="78" t="s">
        <v>10</v>
      </c>
      <c r="C19" s="31" t="s">
        <v>134</v>
      </c>
      <c r="D19" s="10">
        <f t="shared" si="0"/>
        <v>2</v>
      </c>
      <c r="E19" s="106" t="s">
        <v>426</v>
      </c>
      <c r="F19" s="70"/>
      <c r="G19" s="82"/>
      <c r="H19" s="82"/>
      <c r="I19" s="82"/>
      <c r="J19" s="82"/>
      <c r="K19" s="82"/>
      <c r="L19" s="82"/>
      <c r="M19" s="82"/>
    </row>
    <row r="20" spans="1:13" s="39" customFormat="1" ht="12.75" x14ac:dyDescent="0.2">
      <c r="A20" s="67">
        <v>11</v>
      </c>
      <c r="B20" s="78" t="s">
        <v>11</v>
      </c>
      <c r="C20" s="31" t="s">
        <v>134</v>
      </c>
      <c r="D20" s="10">
        <f t="shared" si="0"/>
        <v>2</v>
      </c>
      <c r="E20" s="118" t="s">
        <v>427</v>
      </c>
      <c r="F20" s="13"/>
      <c r="G20" s="38"/>
      <c r="H20" s="38"/>
      <c r="I20" s="38"/>
      <c r="J20" s="38"/>
      <c r="K20" s="38"/>
      <c r="L20" s="38"/>
      <c r="M20" s="38"/>
    </row>
    <row r="21" spans="1:13" ht="12.75" x14ac:dyDescent="0.2">
      <c r="A21" s="67">
        <v>12</v>
      </c>
      <c r="B21" s="78" t="s">
        <v>12</v>
      </c>
      <c r="C21" s="31" t="s">
        <v>134</v>
      </c>
      <c r="D21" s="10">
        <f t="shared" si="0"/>
        <v>2</v>
      </c>
      <c r="E21" s="106" t="s">
        <v>428</v>
      </c>
      <c r="F21" s="70"/>
      <c r="G21" s="82"/>
      <c r="H21" s="82"/>
      <c r="I21" s="82"/>
      <c r="J21" s="82"/>
      <c r="K21" s="82"/>
      <c r="L21" s="82"/>
      <c r="M21" s="82"/>
    </row>
    <row r="22" spans="1:13" s="39" customFormat="1" ht="12.75" x14ac:dyDescent="0.2">
      <c r="A22" s="67">
        <v>13</v>
      </c>
      <c r="B22" s="78" t="s">
        <v>13</v>
      </c>
      <c r="C22" s="31" t="s">
        <v>134</v>
      </c>
      <c r="D22" s="10">
        <f t="shared" si="0"/>
        <v>2</v>
      </c>
      <c r="E22" s="106" t="s">
        <v>429</v>
      </c>
      <c r="F22" s="70"/>
      <c r="G22" s="38"/>
      <c r="H22" s="38"/>
      <c r="I22" s="38"/>
      <c r="J22" s="38"/>
      <c r="K22" s="38"/>
      <c r="L22" s="38"/>
      <c r="M22" s="38"/>
    </row>
    <row r="23" spans="1:13" s="39" customFormat="1" ht="12.75" x14ac:dyDescent="0.2">
      <c r="A23" s="67">
        <v>14</v>
      </c>
      <c r="B23" s="78" t="s">
        <v>14</v>
      </c>
      <c r="C23" s="31" t="s">
        <v>134</v>
      </c>
      <c r="D23" s="10">
        <f t="shared" si="0"/>
        <v>2</v>
      </c>
      <c r="E23" s="106" t="s">
        <v>430</v>
      </c>
      <c r="F23" s="70"/>
      <c r="G23" s="38"/>
      <c r="H23" s="38"/>
      <c r="I23" s="38"/>
      <c r="J23" s="38"/>
      <c r="K23" s="38"/>
      <c r="L23" s="38"/>
      <c r="M23" s="38"/>
    </row>
    <row r="24" spans="1:13" s="39" customFormat="1" ht="12.75" x14ac:dyDescent="0.2">
      <c r="A24" s="67">
        <v>15</v>
      </c>
      <c r="B24" s="78" t="s">
        <v>15</v>
      </c>
      <c r="C24" s="31" t="s">
        <v>134</v>
      </c>
      <c r="D24" s="10">
        <f t="shared" si="0"/>
        <v>2</v>
      </c>
      <c r="E24" s="106" t="s">
        <v>431</v>
      </c>
      <c r="F24" s="70"/>
      <c r="G24" s="38"/>
      <c r="H24" s="38"/>
      <c r="I24" s="38"/>
      <c r="J24" s="38"/>
      <c r="K24" s="38"/>
      <c r="L24" s="38"/>
      <c r="M24" s="38"/>
    </row>
    <row r="25" spans="1:13" ht="12.75" x14ac:dyDescent="0.2">
      <c r="A25" s="67">
        <v>16</v>
      </c>
      <c r="B25" s="78" t="s">
        <v>16</v>
      </c>
      <c r="C25" s="31" t="s">
        <v>134</v>
      </c>
      <c r="D25" s="10">
        <f t="shared" si="0"/>
        <v>2</v>
      </c>
      <c r="E25" s="106" t="s">
        <v>432</v>
      </c>
      <c r="F25" s="70"/>
      <c r="G25" s="82"/>
      <c r="H25" s="82"/>
      <c r="I25" s="82"/>
      <c r="J25" s="82"/>
      <c r="K25" s="82"/>
      <c r="L25" s="82"/>
      <c r="M25" s="82"/>
    </row>
    <row r="26" spans="1:13" ht="12.75" x14ac:dyDescent="0.2">
      <c r="A26" s="67">
        <v>17</v>
      </c>
      <c r="B26" s="78" t="s">
        <v>17</v>
      </c>
      <c r="C26" s="31" t="s">
        <v>135</v>
      </c>
      <c r="D26" s="10">
        <f t="shared" si="0"/>
        <v>0</v>
      </c>
      <c r="E26" s="106" t="s">
        <v>433</v>
      </c>
      <c r="F26" s="70"/>
      <c r="G26" s="82"/>
      <c r="H26" s="82"/>
      <c r="I26" s="82"/>
      <c r="J26" s="82"/>
      <c r="K26" s="82"/>
      <c r="L26" s="82"/>
      <c r="M26" s="82"/>
    </row>
    <row r="27" spans="1:13" ht="12.75" x14ac:dyDescent="0.2">
      <c r="A27" s="67">
        <v>18</v>
      </c>
      <c r="B27" s="78" t="s">
        <v>18</v>
      </c>
      <c r="C27" s="31" t="s">
        <v>135</v>
      </c>
      <c r="D27" s="10">
        <f t="shared" si="0"/>
        <v>0</v>
      </c>
      <c r="E27" s="106" t="s">
        <v>363</v>
      </c>
      <c r="F27" s="70"/>
      <c r="G27" s="82"/>
      <c r="H27" s="82"/>
      <c r="I27" s="82"/>
      <c r="J27" s="82"/>
      <c r="K27" s="82"/>
      <c r="L27" s="82"/>
      <c r="M27" s="82"/>
    </row>
    <row r="28" spans="1:13" s="64" customFormat="1" ht="12.75" customHeight="1" x14ac:dyDescent="0.2">
      <c r="A28" s="103"/>
      <c r="B28" s="9" t="s">
        <v>19</v>
      </c>
      <c r="C28" s="111"/>
      <c r="D28" s="105"/>
      <c r="E28" s="105"/>
      <c r="F28" s="74"/>
      <c r="G28" s="63"/>
      <c r="H28" s="63"/>
      <c r="I28" s="63"/>
      <c r="J28" s="63"/>
      <c r="K28" s="63"/>
      <c r="L28" s="63"/>
      <c r="M28" s="63"/>
    </row>
    <row r="29" spans="1:13" ht="12.75" x14ac:dyDescent="0.2">
      <c r="A29" s="67">
        <v>19</v>
      </c>
      <c r="B29" s="78" t="s">
        <v>20</v>
      </c>
      <c r="C29" s="32" t="s">
        <v>134</v>
      </c>
      <c r="D29" s="67">
        <f t="shared" ref="D29:D39" si="1">IF(C29=C$5,2,0)</f>
        <v>2</v>
      </c>
      <c r="E29" s="106" t="s">
        <v>434</v>
      </c>
      <c r="F29" s="70"/>
      <c r="G29" s="82"/>
      <c r="H29" s="82"/>
      <c r="I29" s="82"/>
      <c r="J29" s="82"/>
      <c r="K29" s="82"/>
      <c r="L29" s="82"/>
      <c r="M29" s="82"/>
    </row>
    <row r="30" spans="1:13" ht="12.75" x14ac:dyDescent="0.2">
      <c r="A30" s="67">
        <v>20</v>
      </c>
      <c r="B30" s="78" t="s">
        <v>21</v>
      </c>
      <c r="C30" s="32" t="s">
        <v>135</v>
      </c>
      <c r="D30" s="67">
        <f t="shared" si="1"/>
        <v>0</v>
      </c>
      <c r="E30" s="106" t="s">
        <v>435</v>
      </c>
      <c r="F30" s="70"/>
      <c r="G30" s="82"/>
      <c r="H30" s="82"/>
      <c r="I30" s="82"/>
      <c r="J30" s="82"/>
      <c r="K30" s="82"/>
      <c r="L30" s="82"/>
      <c r="M30" s="82"/>
    </row>
    <row r="31" spans="1:13" ht="12.75" x14ac:dyDescent="0.2">
      <c r="A31" s="67">
        <v>21</v>
      </c>
      <c r="B31" s="78" t="s">
        <v>22</v>
      </c>
      <c r="C31" s="32" t="s">
        <v>134</v>
      </c>
      <c r="D31" s="67">
        <f t="shared" si="1"/>
        <v>2</v>
      </c>
      <c r="E31" s="106" t="s">
        <v>436</v>
      </c>
      <c r="F31" s="70"/>
      <c r="G31" s="82"/>
      <c r="H31" s="82"/>
      <c r="I31" s="82"/>
      <c r="J31" s="82"/>
      <c r="K31" s="82"/>
      <c r="L31" s="82"/>
      <c r="M31" s="82"/>
    </row>
    <row r="32" spans="1:13" ht="12.75" x14ac:dyDescent="0.2">
      <c r="A32" s="67">
        <v>22</v>
      </c>
      <c r="B32" s="78" t="s">
        <v>23</v>
      </c>
      <c r="C32" s="32" t="s">
        <v>134</v>
      </c>
      <c r="D32" s="67">
        <f t="shared" si="1"/>
        <v>2</v>
      </c>
      <c r="E32" s="119" t="s">
        <v>437</v>
      </c>
      <c r="F32" s="14"/>
      <c r="G32" s="82"/>
      <c r="H32" s="82"/>
      <c r="I32" s="82"/>
      <c r="J32" s="82"/>
      <c r="K32" s="82"/>
      <c r="L32" s="82"/>
      <c r="M32" s="82"/>
    </row>
    <row r="33" spans="1:13" ht="12.75" x14ac:dyDescent="0.2">
      <c r="A33" s="67">
        <v>23</v>
      </c>
      <c r="B33" s="78" t="s">
        <v>24</v>
      </c>
      <c r="C33" s="32" t="s">
        <v>134</v>
      </c>
      <c r="D33" s="67">
        <f t="shared" si="1"/>
        <v>2</v>
      </c>
      <c r="E33" s="120" t="s">
        <v>438</v>
      </c>
      <c r="F33" s="15"/>
      <c r="G33" s="82"/>
      <c r="H33" s="82"/>
      <c r="I33" s="82"/>
      <c r="J33" s="82"/>
      <c r="K33" s="82"/>
      <c r="L33" s="82"/>
      <c r="M33" s="82"/>
    </row>
    <row r="34" spans="1:13" ht="12.75" x14ac:dyDescent="0.2">
      <c r="A34" s="67">
        <v>24</v>
      </c>
      <c r="B34" s="78" t="s">
        <v>25</v>
      </c>
      <c r="C34" s="32" t="s">
        <v>135</v>
      </c>
      <c r="D34" s="67">
        <f t="shared" si="1"/>
        <v>0</v>
      </c>
      <c r="E34" s="106" t="s">
        <v>439</v>
      </c>
      <c r="F34" s="70"/>
      <c r="G34" s="82"/>
      <c r="H34" s="82"/>
      <c r="I34" s="82"/>
      <c r="J34" s="82"/>
      <c r="K34" s="82"/>
      <c r="L34" s="82"/>
      <c r="M34" s="82"/>
    </row>
    <row r="35" spans="1:13" ht="12.75" x14ac:dyDescent="0.2">
      <c r="A35" s="67">
        <v>25</v>
      </c>
      <c r="B35" s="78" t="s">
        <v>26</v>
      </c>
      <c r="C35" s="32" t="s">
        <v>134</v>
      </c>
      <c r="D35" s="67">
        <f t="shared" si="1"/>
        <v>2</v>
      </c>
      <c r="E35" s="106" t="s">
        <v>440</v>
      </c>
      <c r="F35" s="106"/>
      <c r="G35" s="82"/>
      <c r="H35" s="82"/>
      <c r="I35" s="82"/>
      <c r="J35" s="82"/>
      <c r="K35" s="82"/>
      <c r="L35" s="82"/>
      <c r="M35" s="82"/>
    </row>
    <row r="36" spans="1:13" ht="12.75" x14ac:dyDescent="0.2">
      <c r="A36" s="67">
        <v>26</v>
      </c>
      <c r="B36" s="78" t="s">
        <v>27</v>
      </c>
      <c r="C36" s="32" t="s">
        <v>134</v>
      </c>
      <c r="D36" s="67">
        <f t="shared" si="1"/>
        <v>2</v>
      </c>
      <c r="E36" s="106" t="s">
        <v>441</v>
      </c>
      <c r="F36" s="106"/>
      <c r="G36" s="82"/>
      <c r="H36" s="82"/>
      <c r="I36" s="82"/>
      <c r="J36" s="82"/>
      <c r="K36" s="82"/>
      <c r="L36" s="82"/>
      <c r="M36" s="82"/>
    </row>
    <row r="37" spans="1:13" ht="12.75" x14ac:dyDescent="0.2">
      <c r="A37" s="67">
        <v>27</v>
      </c>
      <c r="B37" s="78" t="s">
        <v>28</v>
      </c>
      <c r="C37" s="32" t="s">
        <v>134</v>
      </c>
      <c r="D37" s="67">
        <f t="shared" si="1"/>
        <v>2</v>
      </c>
      <c r="E37" s="106" t="s">
        <v>442</v>
      </c>
      <c r="F37" s="106"/>
      <c r="G37" s="82"/>
      <c r="H37" s="82"/>
      <c r="I37" s="82"/>
      <c r="J37" s="82"/>
      <c r="K37" s="82"/>
      <c r="L37" s="82"/>
      <c r="M37" s="82"/>
    </row>
    <row r="38" spans="1:13" ht="12.75" x14ac:dyDescent="0.2">
      <c r="A38" s="67">
        <v>28</v>
      </c>
      <c r="B38" s="78" t="s">
        <v>29</v>
      </c>
      <c r="C38" s="32" t="s">
        <v>134</v>
      </c>
      <c r="D38" s="67">
        <f t="shared" si="1"/>
        <v>2</v>
      </c>
      <c r="E38" s="106" t="s">
        <v>443</v>
      </c>
      <c r="F38" s="106"/>
      <c r="G38" s="82"/>
      <c r="H38" s="82"/>
      <c r="I38" s="82"/>
      <c r="J38" s="82"/>
      <c r="K38" s="82"/>
      <c r="L38" s="82"/>
      <c r="M38" s="82"/>
    </row>
    <row r="39" spans="1:13" ht="12.75" x14ac:dyDescent="0.2">
      <c r="A39" s="67">
        <v>29</v>
      </c>
      <c r="B39" s="78" t="s">
        <v>30</v>
      </c>
      <c r="C39" s="32" t="s">
        <v>134</v>
      </c>
      <c r="D39" s="67">
        <f t="shared" si="1"/>
        <v>2</v>
      </c>
      <c r="E39" s="106" t="s">
        <v>444</v>
      </c>
      <c r="F39" s="106"/>
      <c r="G39" s="82"/>
      <c r="H39" s="82"/>
      <c r="I39" s="82"/>
      <c r="J39" s="82"/>
      <c r="K39" s="82"/>
      <c r="L39" s="82"/>
      <c r="M39" s="82"/>
    </row>
    <row r="40" spans="1:13" s="64" customFormat="1" ht="12.75" customHeight="1" x14ac:dyDescent="0.2">
      <c r="A40" s="103"/>
      <c r="B40" s="9" t="s">
        <v>31</v>
      </c>
      <c r="C40" s="111"/>
      <c r="D40" s="105"/>
      <c r="E40" s="105"/>
      <c r="F40" s="74"/>
      <c r="G40" s="63"/>
      <c r="H40" s="63"/>
      <c r="I40" s="63"/>
      <c r="J40" s="63"/>
      <c r="K40" s="63"/>
      <c r="L40" s="63"/>
      <c r="M40" s="63"/>
    </row>
    <row r="41" spans="1:13" s="39" customFormat="1" ht="12.75" x14ac:dyDescent="0.2">
      <c r="A41" s="73">
        <v>30</v>
      </c>
      <c r="B41" s="78" t="s">
        <v>32</v>
      </c>
      <c r="C41" s="32" t="s">
        <v>134</v>
      </c>
      <c r="D41" s="67">
        <f t="shared" ref="D41:D46" si="2">IF(C41=C$5,2,0)</f>
        <v>2</v>
      </c>
      <c r="E41" s="121" t="s">
        <v>445</v>
      </c>
      <c r="F41" s="121"/>
      <c r="G41" s="38"/>
      <c r="H41" s="38"/>
      <c r="I41" s="38"/>
      <c r="J41" s="38"/>
      <c r="K41" s="38"/>
      <c r="L41" s="38"/>
      <c r="M41" s="38"/>
    </row>
    <row r="42" spans="1:13" s="39" customFormat="1" ht="12.75" x14ac:dyDescent="0.2">
      <c r="A42" s="73">
        <v>31</v>
      </c>
      <c r="B42" s="78" t="s">
        <v>33</v>
      </c>
      <c r="C42" s="32" t="s">
        <v>134</v>
      </c>
      <c r="D42" s="67">
        <f t="shared" si="2"/>
        <v>2</v>
      </c>
      <c r="E42" s="106" t="s">
        <v>446</v>
      </c>
      <c r="F42" s="106"/>
      <c r="G42" s="38"/>
      <c r="H42" s="38"/>
      <c r="I42" s="38"/>
      <c r="J42" s="38"/>
      <c r="K42" s="38"/>
      <c r="L42" s="38"/>
      <c r="M42" s="38"/>
    </row>
    <row r="43" spans="1:13" ht="12.75" x14ac:dyDescent="0.2">
      <c r="A43" s="73">
        <v>32</v>
      </c>
      <c r="B43" s="78" t="s">
        <v>34</v>
      </c>
      <c r="C43" s="32" t="s">
        <v>134</v>
      </c>
      <c r="D43" s="67">
        <f t="shared" si="2"/>
        <v>2</v>
      </c>
      <c r="E43" s="106" t="s">
        <v>447</v>
      </c>
      <c r="F43" s="106"/>
      <c r="G43" s="82"/>
      <c r="H43" s="82"/>
      <c r="I43" s="82"/>
      <c r="J43" s="82"/>
      <c r="K43" s="82"/>
      <c r="L43" s="82"/>
      <c r="M43" s="82"/>
    </row>
    <row r="44" spans="1:13" s="39" customFormat="1" ht="12.75" x14ac:dyDescent="0.2">
      <c r="A44" s="73">
        <v>33</v>
      </c>
      <c r="B44" s="78" t="s">
        <v>35</v>
      </c>
      <c r="C44" s="32" t="s">
        <v>134</v>
      </c>
      <c r="D44" s="67">
        <f t="shared" si="2"/>
        <v>2</v>
      </c>
      <c r="E44" s="106" t="s">
        <v>448</v>
      </c>
      <c r="F44" s="106"/>
      <c r="G44" s="38"/>
      <c r="H44" s="38"/>
      <c r="I44" s="38"/>
      <c r="J44" s="38"/>
      <c r="K44" s="38"/>
      <c r="L44" s="38"/>
      <c r="M44" s="38"/>
    </row>
    <row r="45" spans="1:13" s="39" customFormat="1" ht="12.75" x14ac:dyDescent="0.2">
      <c r="A45" s="73">
        <v>34</v>
      </c>
      <c r="B45" s="78" t="s">
        <v>36</v>
      </c>
      <c r="C45" s="32" t="s">
        <v>134</v>
      </c>
      <c r="D45" s="67">
        <f t="shared" si="2"/>
        <v>2</v>
      </c>
      <c r="E45" s="68" t="s">
        <v>449</v>
      </c>
      <c r="F45" s="68"/>
      <c r="G45" s="38"/>
      <c r="H45" s="38"/>
      <c r="I45" s="38"/>
      <c r="J45" s="38"/>
      <c r="K45" s="38"/>
      <c r="L45" s="38"/>
      <c r="M45" s="38"/>
    </row>
    <row r="46" spans="1:13" s="39" customFormat="1" ht="12.75" x14ac:dyDescent="0.2">
      <c r="A46" s="73">
        <v>35</v>
      </c>
      <c r="B46" s="78" t="s">
        <v>37</v>
      </c>
      <c r="C46" s="32" t="s">
        <v>134</v>
      </c>
      <c r="D46" s="67">
        <f t="shared" si="2"/>
        <v>2</v>
      </c>
      <c r="E46" s="106" t="s">
        <v>450</v>
      </c>
      <c r="F46" s="106"/>
      <c r="G46" s="38"/>
      <c r="H46" s="38"/>
      <c r="I46" s="38"/>
      <c r="J46" s="38"/>
      <c r="K46" s="38"/>
      <c r="L46" s="38"/>
      <c r="M46" s="38"/>
    </row>
    <row r="47" spans="1:13" s="64" customFormat="1" ht="14.25" customHeight="1" x14ac:dyDescent="0.2">
      <c r="A47" s="103"/>
      <c r="B47" s="9" t="s">
        <v>38</v>
      </c>
      <c r="C47" s="111"/>
      <c r="D47" s="105"/>
      <c r="E47" s="105"/>
      <c r="F47" s="74"/>
      <c r="G47" s="63"/>
      <c r="H47" s="63"/>
      <c r="I47" s="63"/>
      <c r="J47" s="63"/>
      <c r="K47" s="63"/>
      <c r="L47" s="63"/>
      <c r="M47" s="63"/>
    </row>
    <row r="48" spans="1:13" s="39" customFormat="1" ht="12.75" x14ac:dyDescent="0.2">
      <c r="A48" s="67">
        <v>36</v>
      </c>
      <c r="B48" s="78" t="s">
        <v>39</v>
      </c>
      <c r="C48" s="32" t="s">
        <v>134</v>
      </c>
      <c r="D48" s="67">
        <f t="shared" ref="D48:D54" si="3">IF(C48=C$5,2,0)</f>
        <v>2</v>
      </c>
      <c r="E48" s="106" t="s">
        <v>451</v>
      </c>
      <c r="F48" s="106"/>
      <c r="G48" s="38"/>
      <c r="H48" s="38"/>
      <c r="I48" s="38"/>
      <c r="J48" s="38"/>
      <c r="K48" s="38"/>
      <c r="L48" s="38"/>
      <c r="M48" s="38"/>
    </row>
    <row r="49" spans="1:13" s="39" customFormat="1" ht="12.75" x14ac:dyDescent="0.2">
      <c r="A49" s="67">
        <v>37</v>
      </c>
      <c r="B49" s="78" t="s">
        <v>40</v>
      </c>
      <c r="C49" s="32" t="s">
        <v>134</v>
      </c>
      <c r="D49" s="67">
        <f t="shared" si="3"/>
        <v>2</v>
      </c>
      <c r="E49" s="106" t="s">
        <v>452</v>
      </c>
      <c r="F49" s="106"/>
      <c r="G49" s="38"/>
      <c r="H49" s="38"/>
      <c r="I49" s="38"/>
      <c r="J49" s="38"/>
      <c r="K49" s="38"/>
      <c r="L49" s="38"/>
      <c r="M49" s="38"/>
    </row>
    <row r="50" spans="1:13" ht="12.75" x14ac:dyDescent="0.2">
      <c r="A50" s="67">
        <v>38</v>
      </c>
      <c r="B50" s="78" t="s">
        <v>41</v>
      </c>
      <c r="C50" s="32" t="s">
        <v>134</v>
      </c>
      <c r="D50" s="67">
        <f t="shared" si="3"/>
        <v>2</v>
      </c>
      <c r="E50" s="106" t="s">
        <v>453</v>
      </c>
      <c r="F50" s="106"/>
      <c r="G50" s="82"/>
      <c r="H50" s="82"/>
      <c r="I50" s="82"/>
      <c r="J50" s="82"/>
      <c r="K50" s="82"/>
      <c r="L50" s="82"/>
      <c r="M50" s="82"/>
    </row>
    <row r="51" spans="1:13" ht="12.75" x14ac:dyDescent="0.2">
      <c r="A51" s="67">
        <v>39</v>
      </c>
      <c r="B51" s="78" t="s">
        <v>42</v>
      </c>
      <c r="C51" s="32" t="s">
        <v>134</v>
      </c>
      <c r="D51" s="67">
        <f t="shared" si="3"/>
        <v>2</v>
      </c>
      <c r="E51" s="106" t="s">
        <v>454</v>
      </c>
      <c r="F51" s="106"/>
      <c r="G51" s="82"/>
      <c r="H51" s="82"/>
      <c r="I51" s="82"/>
      <c r="J51" s="82"/>
      <c r="K51" s="82"/>
      <c r="L51" s="82"/>
      <c r="M51" s="82"/>
    </row>
    <row r="52" spans="1:13" s="39" customFormat="1" ht="12.75" x14ac:dyDescent="0.2">
      <c r="A52" s="67">
        <v>40</v>
      </c>
      <c r="B52" s="78" t="s">
        <v>105</v>
      </c>
      <c r="C52" s="32" t="s">
        <v>134</v>
      </c>
      <c r="D52" s="67">
        <f t="shared" si="3"/>
        <v>2</v>
      </c>
      <c r="E52" s="106" t="s">
        <v>314</v>
      </c>
      <c r="F52" s="106"/>
      <c r="G52" s="38"/>
      <c r="H52" s="38"/>
      <c r="I52" s="38"/>
      <c r="J52" s="38"/>
      <c r="K52" s="38"/>
      <c r="L52" s="38"/>
      <c r="M52" s="38"/>
    </row>
    <row r="53" spans="1:13" ht="12.75" x14ac:dyDescent="0.2">
      <c r="A53" s="67">
        <v>41</v>
      </c>
      <c r="B53" s="78" t="s">
        <v>43</v>
      </c>
      <c r="C53" s="32" t="s">
        <v>134</v>
      </c>
      <c r="D53" s="67">
        <f t="shared" si="3"/>
        <v>2</v>
      </c>
      <c r="E53" s="106" t="s">
        <v>455</v>
      </c>
      <c r="F53" s="106"/>
      <c r="G53" s="82"/>
      <c r="H53" s="82"/>
      <c r="I53" s="82"/>
      <c r="J53" s="82"/>
      <c r="K53" s="82"/>
      <c r="L53" s="82"/>
      <c r="M53" s="82"/>
    </row>
    <row r="54" spans="1:13" ht="12.75" x14ac:dyDescent="0.2">
      <c r="A54" s="67">
        <v>42</v>
      </c>
      <c r="B54" s="78" t="s">
        <v>44</v>
      </c>
      <c r="C54" s="32" t="s">
        <v>135</v>
      </c>
      <c r="D54" s="67">
        <f t="shared" si="3"/>
        <v>0</v>
      </c>
      <c r="E54" s="106" t="s">
        <v>456</v>
      </c>
      <c r="F54" s="106"/>
      <c r="G54" s="82"/>
      <c r="H54" s="82"/>
      <c r="I54" s="82"/>
      <c r="J54" s="82"/>
      <c r="K54" s="82"/>
      <c r="L54" s="82"/>
      <c r="M54" s="82"/>
    </row>
    <row r="55" spans="1:13" s="64" customFormat="1" ht="13.5" customHeight="1" x14ac:dyDescent="0.2">
      <c r="A55" s="103"/>
      <c r="B55" s="9" t="s">
        <v>45</v>
      </c>
      <c r="C55" s="111"/>
      <c r="D55" s="105"/>
      <c r="E55" s="105"/>
      <c r="F55" s="74"/>
      <c r="G55" s="63"/>
      <c r="H55" s="63"/>
      <c r="I55" s="63"/>
      <c r="J55" s="63"/>
      <c r="K55" s="63"/>
      <c r="L55" s="63"/>
      <c r="M55" s="63"/>
    </row>
    <row r="56" spans="1:13" s="39" customFormat="1" ht="12.75" x14ac:dyDescent="0.2">
      <c r="A56" s="67">
        <v>43</v>
      </c>
      <c r="B56" s="78" t="s">
        <v>46</v>
      </c>
      <c r="C56" s="32" t="s">
        <v>134</v>
      </c>
      <c r="D56" s="67">
        <f t="shared" ref="D56:D69" si="4">IF(C56=C$5,2,0)</f>
        <v>2</v>
      </c>
      <c r="E56" s="106" t="s">
        <v>457</v>
      </c>
      <c r="F56" s="106"/>
      <c r="G56" s="38"/>
      <c r="H56" s="38"/>
      <c r="I56" s="38"/>
      <c r="J56" s="38"/>
      <c r="K56" s="38"/>
      <c r="L56" s="38"/>
      <c r="M56" s="38"/>
    </row>
    <row r="57" spans="1:13" s="39" customFormat="1" ht="12.75" x14ac:dyDescent="0.2">
      <c r="A57" s="67">
        <v>44</v>
      </c>
      <c r="B57" s="78" t="s">
        <v>47</v>
      </c>
      <c r="C57" s="32" t="s">
        <v>134</v>
      </c>
      <c r="D57" s="67">
        <f t="shared" si="4"/>
        <v>2</v>
      </c>
      <c r="E57" s="106" t="s">
        <v>458</v>
      </c>
      <c r="F57" s="106"/>
      <c r="G57" s="38"/>
      <c r="H57" s="38"/>
      <c r="I57" s="38"/>
      <c r="J57" s="38"/>
      <c r="K57" s="38"/>
      <c r="L57" s="38"/>
      <c r="M57" s="38"/>
    </row>
    <row r="58" spans="1:13" s="39" customFormat="1" ht="12.75" x14ac:dyDescent="0.2">
      <c r="A58" s="67">
        <v>45</v>
      </c>
      <c r="B58" s="78" t="s">
        <v>48</v>
      </c>
      <c r="C58" s="32" t="s">
        <v>134</v>
      </c>
      <c r="D58" s="67">
        <f t="shared" si="4"/>
        <v>2</v>
      </c>
      <c r="E58" s="106" t="s">
        <v>459</v>
      </c>
      <c r="F58" s="106"/>
      <c r="G58" s="38"/>
      <c r="H58" s="38"/>
      <c r="I58" s="38"/>
      <c r="J58" s="38"/>
      <c r="K58" s="38"/>
      <c r="L58" s="38"/>
      <c r="M58" s="38"/>
    </row>
    <row r="59" spans="1:13" s="39" customFormat="1" ht="12.75" x14ac:dyDescent="0.2">
      <c r="A59" s="67">
        <v>46</v>
      </c>
      <c r="B59" s="78" t="s">
        <v>49</v>
      </c>
      <c r="C59" s="32" t="s">
        <v>134</v>
      </c>
      <c r="D59" s="67">
        <f t="shared" si="4"/>
        <v>2</v>
      </c>
      <c r="E59" s="106" t="s">
        <v>460</v>
      </c>
      <c r="F59" s="106"/>
      <c r="G59" s="38"/>
      <c r="H59" s="38"/>
      <c r="I59" s="38"/>
      <c r="J59" s="38"/>
      <c r="K59" s="38"/>
      <c r="L59" s="38"/>
      <c r="M59" s="38"/>
    </row>
    <row r="60" spans="1:13" ht="12.75" x14ac:dyDescent="0.2">
      <c r="A60" s="67">
        <v>47</v>
      </c>
      <c r="B60" s="78" t="s">
        <v>50</v>
      </c>
      <c r="C60" s="32" t="s">
        <v>134</v>
      </c>
      <c r="D60" s="67">
        <f t="shared" si="4"/>
        <v>2</v>
      </c>
      <c r="E60" s="106" t="s">
        <v>461</v>
      </c>
      <c r="F60" s="106"/>
      <c r="G60" s="82"/>
      <c r="H60" s="82"/>
      <c r="I60" s="82"/>
      <c r="J60" s="82"/>
      <c r="K60" s="82"/>
      <c r="L60" s="82"/>
      <c r="M60" s="82"/>
    </row>
    <row r="61" spans="1:13" s="39" customFormat="1" ht="12.75" x14ac:dyDescent="0.2">
      <c r="A61" s="67">
        <v>48</v>
      </c>
      <c r="B61" s="78" t="s">
        <v>51</v>
      </c>
      <c r="C61" s="32" t="s">
        <v>134</v>
      </c>
      <c r="D61" s="67">
        <f t="shared" si="4"/>
        <v>2</v>
      </c>
      <c r="E61" s="106" t="s">
        <v>462</v>
      </c>
      <c r="F61" s="106"/>
      <c r="G61" s="38"/>
      <c r="H61" s="38"/>
      <c r="I61" s="38"/>
      <c r="J61" s="38"/>
      <c r="K61" s="38"/>
      <c r="L61" s="38"/>
      <c r="M61" s="38"/>
    </row>
    <row r="62" spans="1:13" s="39" customFormat="1" ht="12.75" x14ac:dyDescent="0.2">
      <c r="A62" s="67">
        <v>49</v>
      </c>
      <c r="B62" s="78" t="s">
        <v>52</v>
      </c>
      <c r="C62" s="32" t="s">
        <v>135</v>
      </c>
      <c r="D62" s="67">
        <f t="shared" si="4"/>
        <v>0</v>
      </c>
      <c r="E62" s="106" t="s">
        <v>463</v>
      </c>
      <c r="F62" s="106"/>
      <c r="G62" s="38"/>
      <c r="H62" s="38"/>
      <c r="I62" s="38"/>
      <c r="J62" s="38"/>
      <c r="K62" s="38"/>
      <c r="L62" s="38"/>
      <c r="M62" s="38"/>
    </row>
    <row r="63" spans="1:13" s="39" customFormat="1" ht="12.75" x14ac:dyDescent="0.2">
      <c r="A63" s="67">
        <v>50</v>
      </c>
      <c r="B63" s="78" t="s">
        <v>53</v>
      </c>
      <c r="C63" s="32" t="s">
        <v>134</v>
      </c>
      <c r="D63" s="67">
        <f t="shared" si="4"/>
        <v>2</v>
      </c>
      <c r="E63" s="121" t="s">
        <v>464</v>
      </c>
      <c r="F63" s="121"/>
      <c r="G63" s="38"/>
      <c r="H63" s="38"/>
      <c r="I63" s="38"/>
      <c r="J63" s="38"/>
      <c r="K63" s="38"/>
      <c r="L63" s="38"/>
      <c r="M63" s="38"/>
    </row>
    <row r="64" spans="1:13" s="39" customFormat="1" ht="12.75" x14ac:dyDescent="0.2">
      <c r="A64" s="67">
        <v>51</v>
      </c>
      <c r="B64" s="78" t="s">
        <v>54</v>
      </c>
      <c r="C64" s="32" t="s">
        <v>134</v>
      </c>
      <c r="D64" s="67">
        <f t="shared" si="4"/>
        <v>2</v>
      </c>
      <c r="E64" s="106" t="s">
        <v>465</v>
      </c>
      <c r="F64" s="106"/>
      <c r="G64" s="38"/>
      <c r="H64" s="38"/>
      <c r="I64" s="38"/>
      <c r="J64" s="38"/>
      <c r="K64" s="38"/>
      <c r="L64" s="38"/>
      <c r="M64" s="38"/>
    </row>
    <row r="65" spans="1:13" s="39" customFormat="1" ht="12.75" x14ac:dyDescent="0.2">
      <c r="A65" s="67">
        <v>52</v>
      </c>
      <c r="B65" s="78" t="s">
        <v>55</v>
      </c>
      <c r="C65" s="32" t="s">
        <v>134</v>
      </c>
      <c r="D65" s="67">
        <f t="shared" si="4"/>
        <v>2</v>
      </c>
      <c r="E65" s="106" t="s">
        <v>466</v>
      </c>
      <c r="F65" s="106"/>
      <c r="G65" s="38"/>
      <c r="H65" s="38"/>
      <c r="I65" s="38"/>
      <c r="J65" s="38"/>
      <c r="K65" s="38"/>
      <c r="L65" s="38"/>
      <c r="M65" s="38"/>
    </row>
    <row r="66" spans="1:13" ht="12.75" x14ac:dyDescent="0.2">
      <c r="A66" s="67">
        <v>53</v>
      </c>
      <c r="B66" s="78" t="s">
        <v>56</v>
      </c>
      <c r="C66" s="32" t="s">
        <v>134</v>
      </c>
      <c r="D66" s="67">
        <f t="shared" si="4"/>
        <v>2</v>
      </c>
      <c r="E66" s="120" t="s">
        <v>467</v>
      </c>
      <c r="F66" s="120"/>
      <c r="G66" s="82"/>
      <c r="H66" s="82"/>
      <c r="I66" s="82"/>
      <c r="J66" s="82"/>
      <c r="K66" s="82"/>
      <c r="L66" s="82"/>
      <c r="M66" s="82"/>
    </row>
    <row r="67" spans="1:13" s="39" customFormat="1" ht="12.75" x14ac:dyDescent="0.2">
      <c r="A67" s="67">
        <v>54</v>
      </c>
      <c r="B67" s="78" t="s">
        <v>57</v>
      </c>
      <c r="C67" s="32" t="s">
        <v>135</v>
      </c>
      <c r="D67" s="67">
        <f t="shared" si="4"/>
        <v>0</v>
      </c>
      <c r="E67" s="106" t="s">
        <v>396</v>
      </c>
      <c r="F67" s="106"/>
      <c r="G67" s="38"/>
      <c r="H67" s="38"/>
      <c r="I67" s="38"/>
      <c r="J67" s="38"/>
      <c r="K67" s="38"/>
      <c r="L67" s="38"/>
      <c r="M67" s="38"/>
    </row>
    <row r="68" spans="1:13" s="39" customFormat="1" ht="12.75" x14ac:dyDescent="0.2">
      <c r="A68" s="67">
        <v>55</v>
      </c>
      <c r="B68" s="78" t="s">
        <v>58</v>
      </c>
      <c r="C68" s="32" t="s">
        <v>134</v>
      </c>
      <c r="D68" s="67">
        <f t="shared" si="4"/>
        <v>2</v>
      </c>
      <c r="E68" s="106" t="s">
        <v>316</v>
      </c>
      <c r="F68" s="106"/>
      <c r="G68" s="38"/>
      <c r="H68" s="38"/>
      <c r="I68" s="38"/>
      <c r="J68" s="38"/>
      <c r="K68" s="38"/>
      <c r="L68" s="38"/>
      <c r="M68" s="38"/>
    </row>
    <row r="69" spans="1:13" ht="12.75" x14ac:dyDescent="0.2">
      <c r="A69" s="67">
        <v>56</v>
      </c>
      <c r="B69" s="78" t="s">
        <v>59</v>
      </c>
      <c r="C69" s="32" t="s">
        <v>134</v>
      </c>
      <c r="D69" s="67">
        <f t="shared" si="4"/>
        <v>2</v>
      </c>
      <c r="E69" s="106" t="s">
        <v>468</v>
      </c>
      <c r="F69" s="106"/>
      <c r="G69" s="82"/>
      <c r="H69" s="82"/>
      <c r="I69" s="82"/>
      <c r="J69" s="82"/>
      <c r="K69" s="82"/>
      <c r="L69" s="82"/>
      <c r="M69" s="82"/>
    </row>
    <row r="70" spans="1:13" s="64" customFormat="1" ht="12.75" x14ac:dyDescent="0.2">
      <c r="A70" s="103"/>
      <c r="B70" s="9" t="s">
        <v>60</v>
      </c>
      <c r="C70" s="111"/>
      <c r="D70" s="105"/>
      <c r="E70" s="105"/>
      <c r="F70" s="74"/>
      <c r="G70" s="63"/>
      <c r="H70" s="63"/>
      <c r="I70" s="63"/>
      <c r="J70" s="63"/>
      <c r="K70" s="63"/>
      <c r="L70" s="63"/>
      <c r="M70" s="63"/>
    </row>
    <row r="71" spans="1:13" s="39" customFormat="1" ht="12.75" x14ac:dyDescent="0.2">
      <c r="A71" s="67">
        <v>57</v>
      </c>
      <c r="B71" s="78" t="s">
        <v>61</v>
      </c>
      <c r="C71" s="32" t="s">
        <v>134</v>
      </c>
      <c r="D71" s="67">
        <f t="shared" ref="D71:D76" si="5">IF(C71=C$5,2,0)</f>
        <v>2</v>
      </c>
      <c r="E71" s="106" t="s">
        <v>469</v>
      </c>
      <c r="F71" s="106"/>
      <c r="G71" s="38"/>
      <c r="H71" s="38"/>
      <c r="I71" s="38"/>
      <c r="J71" s="38"/>
      <c r="K71" s="38"/>
      <c r="L71" s="38"/>
      <c r="M71" s="38"/>
    </row>
    <row r="72" spans="1:13" ht="12.75" x14ac:dyDescent="0.2">
      <c r="A72" s="67">
        <v>58</v>
      </c>
      <c r="B72" s="78" t="s">
        <v>62</v>
      </c>
      <c r="C72" s="32" t="s">
        <v>134</v>
      </c>
      <c r="D72" s="67">
        <f t="shared" si="5"/>
        <v>2</v>
      </c>
      <c r="E72" s="106" t="s">
        <v>470</v>
      </c>
      <c r="F72" s="106"/>
      <c r="G72" s="82"/>
      <c r="H72" s="82"/>
      <c r="I72" s="82"/>
      <c r="J72" s="82"/>
      <c r="K72" s="82"/>
      <c r="L72" s="82"/>
      <c r="M72" s="82"/>
    </row>
    <row r="73" spans="1:13" ht="12.75" x14ac:dyDescent="0.2">
      <c r="A73" s="67">
        <v>59</v>
      </c>
      <c r="B73" s="78" t="s">
        <v>63</v>
      </c>
      <c r="C73" s="32" t="s">
        <v>134</v>
      </c>
      <c r="D73" s="67">
        <f t="shared" si="5"/>
        <v>2</v>
      </c>
      <c r="E73" s="106" t="s">
        <v>471</v>
      </c>
      <c r="F73" s="106"/>
      <c r="G73" s="82"/>
      <c r="H73" s="82"/>
      <c r="I73" s="82"/>
      <c r="J73" s="82"/>
      <c r="K73" s="82"/>
      <c r="L73" s="82"/>
      <c r="M73" s="82"/>
    </row>
    <row r="74" spans="1:13" s="39" customFormat="1" ht="12.75" x14ac:dyDescent="0.2">
      <c r="A74" s="67">
        <v>60</v>
      </c>
      <c r="B74" s="78" t="s">
        <v>64</v>
      </c>
      <c r="C74" s="32" t="s">
        <v>134</v>
      </c>
      <c r="D74" s="67">
        <f t="shared" si="5"/>
        <v>2</v>
      </c>
      <c r="E74" s="106" t="s">
        <v>472</v>
      </c>
      <c r="F74" s="106"/>
      <c r="G74" s="38"/>
      <c r="H74" s="38"/>
      <c r="I74" s="38"/>
      <c r="J74" s="38"/>
      <c r="K74" s="38"/>
      <c r="L74" s="38"/>
      <c r="M74" s="38"/>
    </row>
    <row r="75" spans="1:13" s="39" customFormat="1" ht="12.75" x14ac:dyDescent="0.2">
      <c r="A75" s="67">
        <v>61</v>
      </c>
      <c r="B75" s="78" t="s">
        <v>65</v>
      </c>
      <c r="C75" s="32" t="s">
        <v>134</v>
      </c>
      <c r="D75" s="67">
        <f t="shared" si="5"/>
        <v>2</v>
      </c>
      <c r="E75" s="106" t="s">
        <v>473</v>
      </c>
      <c r="F75" s="106"/>
      <c r="G75" s="38"/>
      <c r="H75" s="38"/>
      <c r="I75" s="38"/>
      <c r="J75" s="38"/>
      <c r="K75" s="38"/>
      <c r="L75" s="38"/>
      <c r="M75" s="38"/>
    </row>
    <row r="76" spans="1:13" s="39" customFormat="1" ht="12.75" x14ac:dyDescent="0.2">
      <c r="A76" s="67">
        <v>62</v>
      </c>
      <c r="B76" s="78" t="s">
        <v>66</v>
      </c>
      <c r="C76" s="32" t="s">
        <v>134</v>
      </c>
      <c r="D76" s="67">
        <f t="shared" si="5"/>
        <v>2</v>
      </c>
      <c r="E76" s="106" t="s">
        <v>474</v>
      </c>
      <c r="F76" s="106"/>
      <c r="G76" s="38"/>
      <c r="H76" s="38"/>
      <c r="I76" s="38"/>
      <c r="J76" s="38"/>
      <c r="K76" s="38"/>
      <c r="L76" s="38"/>
      <c r="M76" s="38"/>
    </row>
    <row r="77" spans="1:13" s="64" customFormat="1" ht="12.75" x14ac:dyDescent="0.2">
      <c r="A77" s="103"/>
      <c r="B77" s="9" t="s">
        <v>67</v>
      </c>
      <c r="C77" s="111"/>
      <c r="D77" s="105"/>
      <c r="E77" s="105"/>
      <c r="F77" s="74"/>
      <c r="G77" s="63"/>
      <c r="H77" s="63"/>
      <c r="I77" s="63"/>
      <c r="J77" s="63"/>
      <c r="K77" s="63"/>
      <c r="L77" s="63"/>
      <c r="M77" s="63"/>
    </row>
    <row r="78" spans="1:13" s="39" customFormat="1" ht="12.75" x14ac:dyDescent="0.2">
      <c r="A78" s="67">
        <v>63</v>
      </c>
      <c r="B78" s="78" t="s">
        <v>68</v>
      </c>
      <c r="C78" s="32" t="s">
        <v>134</v>
      </c>
      <c r="D78" s="67">
        <f t="shared" ref="D78:D89" si="6">IF(C78=C$5,2,0)</f>
        <v>2</v>
      </c>
      <c r="E78" s="106" t="s">
        <v>475</v>
      </c>
      <c r="F78" s="106"/>
      <c r="G78" s="38"/>
      <c r="H78" s="38"/>
      <c r="I78" s="38"/>
      <c r="J78" s="38"/>
      <c r="K78" s="38"/>
      <c r="L78" s="38"/>
      <c r="M78" s="38"/>
    </row>
    <row r="79" spans="1:13" s="39" customFormat="1" ht="12.75" x14ac:dyDescent="0.2">
      <c r="A79" s="67">
        <v>64</v>
      </c>
      <c r="B79" s="78" t="s">
        <v>69</v>
      </c>
      <c r="C79" s="32" t="s">
        <v>135</v>
      </c>
      <c r="D79" s="67">
        <f t="shared" si="6"/>
        <v>0</v>
      </c>
      <c r="E79" s="122" t="s">
        <v>476</v>
      </c>
      <c r="F79" s="122"/>
      <c r="G79" s="38"/>
      <c r="H79" s="38"/>
      <c r="I79" s="38"/>
      <c r="J79" s="38"/>
      <c r="K79" s="38"/>
      <c r="L79" s="38"/>
      <c r="M79" s="38"/>
    </row>
    <row r="80" spans="1:13" s="39" customFormat="1" ht="12.75" x14ac:dyDescent="0.2">
      <c r="A80" s="67">
        <v>65</v>
      </c>
      <c r="B80" s="78" t="s">
        <v>70</v>
      </c>
      <c r="C80" s="32" t="s">
        <v>134</v>
      </c>
      <c r="D80" s="67">
        <f t="shared" si="6"/>
        <v>2</v>
      </c>
      <c r="E80" s="106" t="s">
        <v>477</v>
      </c>
      <c r="F80" s="106"/>
      <c r="G80" s="38"/>
      <c r="H80" s="38"/>
      <c r="I80" s="38"/>
      <c r="J80" s="38"/>
      <c r="K80" s="38"/>
      <c r="L80" s="38"/>
      <c r="M80" s="38"/>
    </row>
    <row r="81" spans="1:13" s="39" customFormat="1" ht="12.75" x14ac:dyDescent="0.2">
      <c r="A81" s="67">
        <v>66</v>
      </c>
      <c r="B81" s="78" t="s">
        <v>71</v>
      </c>
      <c r="C81" s="32" t="s">
        <v>134</v>
      </c>
      <c r="D81" s="67">
        <f t="shared" si="6"/>
        <v>2</v>
      </c>
      <c r="E81" s="106" t="s">
        <v>478</v>
      </c>
      <c r="F81" s="106"/>
      <c r="G81" s="38"/>
      <c r="H81" s="38"/>
      <c r="I81" s="38"/>
      <c r="J81" s="38"/>
      <c r="K81" s="38"/>
      <c r="L81" s="38"/>
      <c r="M81" s="38"/>
    </row>
    <row r="82" spans="1:13" ht="12.75" x14ac:dyDescent="0.2">
      <c r="A82" s="67">
        <v>67</v>
      </c>
      <c r="B82" s="78" t="s">
        <v>72</v>
      </c>
      <c r="C82" s="32" t="s">
        <v>134</v>
      </c>
      <c r="D82" s="67">
        <f t="shared" si="6"/>
        <v>2</v>
      </c>
      <c r="E82" s="106" t="s">
        <v>479</v>
      </c>
      <c r="F82" s="106"/>
      <c r="G82" s="82"/>
      <c r="H82" s="82"/>
      <c r="I82" s="82"/>
      <c r="J82" s="82"/>
      <c r="K82" s="82"/>
      <c r="L82" s="82"/>
      <c r="M82" s="82"/>
    </row>
    <row r="83" spans="1:13" s="39" customFormat="1" ht="12.75" x14ac:dyDescent="0.2">
      <c r="A83" s="67">
        <v>68</v>
      </c>
      <c r="B83" s="78" t="s">
        <v>73</v>
      </c>
      <c r="C83" s="32" t="s">
        <v>134</v>
      </c>
      <c r="D83" s="67">
        <f t="shared" si="6"/>
        <v>2</v>
      </c>
      <c r="E83" s="106" t="s">
        <v>480</v>
      </c>
      <c r="F83" s="106"/>
      <c r="G83" s="38"/>
      <c r="H83" s="38"/>
      <c r="I83" s="38"/>
      <c r="J83" s="38"/>
      <c r="K83" s="38"/>
      <c r="L83" s="38"/>
      <c r="M83" s="38"/>
    </row>
    <row r="84" spans="1:13" ht="12.75" x14ac:dyDescent="0.2">
      <c r="A84" s="67">
        <v>69</v>
      </c>
      <c r="B84" s="78" t="s">
        <v>74</v>
      </c>
      <c r="C84" s="32" t="s">
        <v>134</v>
      </c>
      <c r="D84" s="67">
        <f t="shared" si="6"/>
        <v>2</v>
      </c>
      <c r="E84" s="106" t="s">
        <v>481</v>
      </c>
      <c r="F84" s="106"/>
      <c r="G84" s="82"/>
      <c r="H84" s="82"/>
      <c r="I84" s="82"/>
      <c r="J84" s="82"/>
      <c r="K84" s="82"/>
      <c r="L84" s="82"/>
      <c r="M84" s="82"/>
    </row>
    <row r="85" spans="1:13" s="39" customFormat="1" ht="12.75" x14ac:dyDescent="0.2">
      <c r="A85" s="67">
        <v>70</v>
      </c>
      <c r="B85" s="78" t="s">
        <v>75</v>
      </c>
      <c r="C85" s="32" t="s">
        <v>134</v>
      </c>
      <c r="D85" s="67">
        <f t="shared" si="6"/>
        <v>2</v>
      </c>
      <c r="E85" s="106" t="s">
        <v>482</v>
      </c>
      <c r="F85" s="106"/>
      <c r="G85" s="38"/>
      <c r="H85" s="38"/>
      <c r="I85" s="38"/>
      <c r="J85" s="38"/>
      <c r="K85" s="38"/>
      <c r="L85" s="38"/>
      <c r="M85" s="38"/>
    </row>
    <row r="86" spans="1:13" s="39" customFormat="1" ht="12.75" x14ac:dyDescent="0.2">
      <c r="A86" s="67">
        <v>71</v>
      </c>
      <c r="B86" s="78" t="s">
        <v>76</v>
      </c>
      <c r="C86" s="32" t="s">
        <v>134</v>
      </c>
      <c r="D86" s="67">
        <f t="shared" si="6"/>
        <v>2</v>
      </c>
      <c r="E86" s="106" t="s">
        <v>483</v>
      </c>
      <c r="F86" s="106"/>
      <c r="G86" s="38"/>
      <c r="H86" s="38"/>
      <c r="I86" s="38"/>
      <c r="J86" s="38"/>
      <c r="K86" s="38"/>
      <c r="L86" s="38"/>
      <c r="M86" s="38"/>
    </row>
    <row r="87" spans="1:13" ht="12.75" x14ac:dyDescent="0.2">
      <c r="A87" s="67">
        <v>72</v>
      </c>
      <c r="B87" s="78" t="s">
        <v>77</v>
      </c>
      <c r="C87" s="32" t="s">
        <v>134</v>
      </c>
      <c r="D87" s="67">
        <f t="shared" si="6"/>
        <v>2</v>
      </c>
      <c r="E87" s="106" t="s">
        <v>484</v>
      </c>
      <c r="F87" s="106"/>
      <c r="G87" s="82"/>
      <c r="H87" s="82"/>
      <c r="I87" s="82"/>
      <c r="J87" s="82"/>
      <c r="K87" s="82"/>
      <c r="L87" s="82"/>
      <c r="M87" s="82"/>
    </row>
    <row r="88" spans="1:13" s="39" customFormat="1" ht="12.75" x14ac:dyDescent="0.2">
      <c r="A88" s="67">
        <v>73</v>
      </c>
      <c r="B88" s="78" t="s">
        <v>78</v>
      </c>
      <c r="C88" s="32" t="s">
        <v>134</v>
      </c>
      <c r="D88" s="67">
        <f t="shared" si="6"/>
        <v>2</v>
      </c>
      <c r="E88" s="106" t="s">
        <v>485</v>
      </c>
      <c r="F88" s="106"/>
      <c r="G88" s="38"/>
      <c r="H88" s="38"/>
      <c r="I88" s="38"/>
      <c r="J88" s="38"/>
      <c r="K88" s="38"/>
      <c r="L88" s="38"/>
      <c r="M88" s="38"/>
    </row>
    <row r="89" spans="1:13" s="39" customFormat="1" ht="12.75" x14ac:dyDescent="0.2">
      <c r="A89" s="67">
        <v>74</v>
      </c>
      <c r="B89" s="78" t="s">
        <v>79</v>
      </c>
      <c r="C89" s="32" t="s">
        <v>135</v>
      </c>
      <c r="D89" s="67">
        <f t="shared" si="6"/>
        <v>0</v>
      </c>
      <c r="E89" s="106" t="s">
        <v>408</v>
      </c>
      <c r="F89" s="106"/>
      <c r="G89" s="38"/>
      <c r="H89" s="38"/>
      <c r="I89" s="38"/>
      <c r="J89" s="38"/>
      <c r="K89" s="38"/>
      <c r="L89" s="38"/>
      <c r="M89" s="38"/>
    </row>
    <row r="90" spans="1:13" s="64" customFormat="1" ht="12.75" x14ac:dyDescent="0.2">
      <c r="A90" s="103"/>
      <c r="B90" s="9" t="s">
        <v>80</v>
      </c>
      <c r="C90" s="111"/>
      <c r="D90" s="105"/>
      <c r="E90" s="105"/>
      <c r="F90" s="74"/>
      <c r="G90" s="63"/>
      <c r="H90" s="63"/>
      <c r="I90" s="63"/>
      <c r="J90" s="63"/>
      <c r="K90" s="63"/>
      <c r="L90" s="63"/>
      <c r="M90" s="63"/>
    </row>
    <row r="91" spans="1:13" s="39" customFormat="1" ht="12.75" x14ac:dyDescent="0.2">
      <c r="A91" s="67">
        <v>75</v>
      </c>
      <c r="B91" s="78" t="s">
        <v>81</v>
      </c>
      <c r="C91" s="32" t="s">
        <v>134</v>
      </c>
      <c r="D91" s="67">
        <f t="shared" ref="D91:D99" si="7">IF(C91=C$5,2,0)</f>
        <v>2</v>
      </c>
      <c r="E91" s="106" t="s">
        <v>486</v>
      </c>
      <c r="F91" s="106"/>
      <c r="G91" s="38"/>
      <c r="H91" s="38"/>
      <c r="I91" s="38"/>
      <c r="J91" s="38"/>
      <c r="K91" s="38"/>
      <c r="L91" s="38"/>
      <c r="M91" s="38"/>
    </row>
    <row r="92" spans="1:13" s="39" customFormat="1" ht="12.75" x14ac:dyDescent="0.2">
      <c r="A92" s="67">
        <v>76</v>
      </c>
      <c r="B92" s="78" t="s">
        <v>82</v>
      </c>
      <c r="C92" s="32" t="s">
        <v>134</v>
      </c>
      <c r="D92" s="67">
        <f t="shared" si="7"/>
        <v>2</v>
      </c>
      <c r="E92" s="106" t="s">
        <v>487</v>
      </c>
      <c r="F92" s="106"/>
      <c r="G92" s="38"/>
      <c r="H92" s="38"/>
      <c r="I92" s="38"/>
      <c r="J92" s="38"/>
      <c r="K92" s="38"/>
      <c r="L92" s="38"/>
      <c r="M92" s="38"/>
    </row>
    <row r="93" spans="1:13" ht="12.75" x14ac:dyDescent="0.2">
      <c r="A93" s="67">
        <v>77</v>
      </c>
      <c r="B93" s="78" t="s">
        <v>83</v>
      </c>
      <c r="C93" s="32" t="s">
        <v>134</v>
      </c>
      <c r="D93" s="67">
        <f t="shared" si="7"/>
        <v>2</v>
      </c>
      <c r="E93" s="106" t="s">
        <v>488</v>
      </c>
      <c r="F93" s="106"/>
      <c r="G93" s="82"/>
      <c r="H93" s="82"/>
      <c r="I93" s="82"/>
      <c r="J93" s="82"/>
      <c r="K93" s="82"/>
      <c r="L93" s="82"/>
      <c r="M93" s="82"/>
    </row>
    <row r="94" spans="1:13" ht="12.75" x14ac:dyDescent="0.2">
      <c r="A94" s="67">
        <v>78</v>
      </c>
      <c r="B94" s="78" t="s">
        <v>84</v>
      </c>
      <c r="C94" s="32" t="s">
        <v>135</v>
      </c>
      <c r="D94" s="67">
        <f t="shared" si="7"/>
        <v>0</v>
      </c>
      <c r="E94" s="106" t="s">
        <v>412</v>
      </c>
      <c r="F94" s="106"/>
      <c r="G94" s="82"/>
      <c r="H94" s="82"/>
      <c r="I94" s="82"/>
      <c r="J94" s="82"/>
      <c r="K94" s="82"/>
      <c r="L94" s="82"/>
      <c r="M94" s="82"/>
    </row>
    <row r="95" spans="1:13" ht="12.75" x14ac:dyDescent="0.2">
      <c r="A95" s="67">
        <v>79</v>
      </c>
      <c r="B95" s="78" t="s">
        <v>85</v>
      </c>
      <c r="C95" s="32" t="s">
        <v>135</v>
      </c>
      <c r="D95" s="67">
        <f t="shared" si="7"/>
        <v>0</v>
      </c>
      <c r="E95" s="106" t="s">
        <v>413</v>
      </c>
      <c r="F95" s="106"/>
      <c r="G95" s="82"/>
      <c r="H95" s="82"/>
      <c r="I95" s="82"/>
      <c r="J95" s="82"/>
      <c r="K95" s="82"/>
      <c r="L95" s="82"/>
      <c r="M95" s="82"/>
    </row>
    <row r="96" spans="1:13" s="39" customFormat="1" ht="12.75" x14ac:dyDescent="0.2">
      <c r="A96" s="67">
        <v>80</v>
      </c>
      <c r="B96" s="78" t="s">
        <v>86</v>
      </c>
      <c r="C96" s="32" t="s">
        <v>134</v>
      </c>
      <c r="D96" s="67">
        <f t="shared" si="7"/>
        <v>2</v>
      </c>
      <c r="E96" s="106" t="s">
        <v>489</v>
      </c>
      <c r="F96" s="106"/>
      <c r="G96" s="38"/>
      <c r="H96" s="38"/>
      <c r="I96" s="38"/>
      <c r="J96" s="38"/>
      <c r="K96" s="38"/>
      <c r="L96" s="38"/>
      <c r="M96" s="38"/>
    </row>
    <row r="97" spans="1:13" s="39" customFormat="1" ht="12.75" x14ac:dyDescent="0.2">
      <c r="A97" s="67">
        <v>81</v>
      </c>
      <c r="B97" s="78" t="s">
        <v>87</v>
      </c>
      <c r="C97" s="32" t="s">
        <v>134</v>
      </c>
      <c r="D97" s="67">
        <f t="shared" si="7"/>
        <v>2</v>
      </c>
      <c r="E97" s="106" t="s">
        <v>490</v>
      </c>
      <c r="F97" s="106"/>
      <c r="G97" s="38"/>
      <c r="H97" s="38"/>
      <c r="I97" s="38"/>
      <c r="J97" s="38"/>
      <c r="K97" s="38"/>
      <c r="L97" s="38"/>
      <c r="M97" s="38"/>
    </row>
    <row r="98" spans="1:13" s="39" customFormat="1" ht="12.75" x14ac:dyDescent="0.2">
      <c r="A98" s="67">
        <v>82</v>
      </c>
      <c r="B98" s="78" t="s">
        <v>88</v>
      </c>
      <c r="C98" s="32" t="s">
        <v>134</v>
      </c>
      <c r="D98" s="67">
        <f t="shared" si="7"/>
        <v>2</v>
      </c>
      <c r="E98" s="106" t="s">
        <v>491</v>
      </c>
      <c r="F98" s="106"/>
      <c r="G98" s="38"/>
      <c r="H98" s="38"/>
      <c r="I98" s="38"/>
      <c r="J98" s="38"/>
      <c r="K98" s="38"/>
      <c r="L98" s="38"/>
      <c r="M98" s="38"/>
    </row>
    <row r="99" spans="1:13" s="39" customFormat="1" ht="12.75" x14ac:dyDescent="0.2">
      <c r="A99" s="67">
        <v>83</v>
      </c>
      <c r="B99" s="78" t="s">
        <v>89</v>
      </c>
      <c r="C99" s="32" t="s">
        <v>134</v>
      </c>
      <c r="D99" s="67">
        <f t="shared" si="7"/>
        <v>2</v>
      </c>
      <c r="E99" s="106" t="s">
        <v>492</v>
      </c>
      <c r="F99" s="106"/>
      <c r="G99" s="38"/>
      <c r="H99" s="38"/>
      <c r="I99" s="38"/>
      <c r="J99" s="38"/>
      <c r="K99" s="38"/>
      <c r="L99" s="38"/>
      <c r="M99" s="38"/>
    </row>
    <row r="100" spans="1:13" s="64" customFormat="1" ht="12.75" x14ac:dyDescent="0.2">
      <c r="A100" s="103"/>
      <c r="B100" s="9" t="s">
        <v>162</v>
      </c>
      <c r="C100" s="111"/>
      <c r="D100" s="105"/>
      <c r="E100" s="105"/>
      <c r="F100" s="74"/>
      <c r="G100" s="63"/>
      <c r="H100" s="63"/>
      <c r="I100" s="63"/>
      <c r="J100" s="63"/>
      <c r="K100" s="63"/>
      <c r="L100" s="63"/>
      <c r="M100" s="63"/>
    </row>
    <row r="101" spans="1:13" ht="12.75" x14ac:dyDescent="0.2">
      <c r="A101" s="67">
        <v>84</v>
      </c>
      <c r="B101" s="78" t="s">
        <v>163</v>
      </c>
      <c r="C101" s="32" t="s">
        <v>134</v>
      </c>
      <c r="D101" s="67">
        <f>IF(C101=C$5,2,0)</f>
        <v>2</v>
      </c>
      <c r="E101" s="106" t="s">
        <v>493</v>
      </c>
      <c r="F101" s="106"/>
      <c r="G101" s="82"/>
      <c r="H101" s="82"/>
      <c r="I101" s="82"/>
      <c r="J101" s="82"/>
      <c r="K101" s="82"/>
      <c r="L101" s="82"/>
      <c r="M101" s="82"/>
    </row>
    <row r="102" spans="1:13" ht="12.75" x14ac:dyDescent="0.2">
      <c r="A102" s="67">
        <v>85</v>
      </c>
      <c r="B102" s="78" t="s">
        <v>164</v>
      </c>
      <c r="C102" s="32" t="s">
        <v>134</v>
      </c>
      <c r="D102" s="67">
        <f>IF(C102=C$5,2,0)</f>
        <v>2</v>
      </c>
      <c r="E102" s="106" t="s">
        <v>494</v>
      </c>
      <c r="F102" s="106"/>
    </row>
    <row r="106" spans="1:13" ht="14.25" customHeight="1" x14ac:dyDescent="0.2">
      <c r="A106" s="61"/>
      <c r="B106" s="42"/>
      <c r="C106" s="62"/>
      <c r="D106" s="62"/>
      <c r="E106" s="62"/>
    </row>
    <row r="113" spans="1:5" ht="14.25" customHeight="1" x14ac:dyDescent="0.2">
      <c r="A113" s="61"/>
      <c r="B113" s="42"/>
      <c r="C113" s="62"/>
      <c r="D113" s="62"/>
      <c r="E113" s="62"/>
    </row>
    <row r="117" spans="1:5" ht="14.25" customHeight="1" x14ac:dyDescent="0.2">
      <c r="A117" s="61"/>
      <c r="B117" s="42"/>
      <c r="C117" s="62"/>
      <c r="D117" s="62"/>
      <c r="E117" s="62"/>
    </row>
    <row r="120" spans="1:5" ht="14.25" customHeight="1" x14ac:dyDescent="0.2">
      <c r="A120" s="61"/>
      <c r="B120" s="42"/>
      <c r="C120" s="62"/>
      <c r="D120" s="62"/>
      <c r="E120" s="62"/>
    </row>
    <row r="124" spans="1:5" ht="14.25" customHeight="1" x14ac:dyDescent="0.2">
      <c r="A124" s="61"/>
      <c r="B124" s="42"/>
      <c r="C124" s="62"/>
      <c r="D124" s="62"/>
      <c r="E124" s="62"/>
    </row>
    <row r="127" spans="1:5" ht="14.25" customHeight="1" x14ac:dyDescent="0.2">
      <c r="A127" s="61"/>
      <c r="B127" s="42"/>
      <c r="C127" s="62"/>
      <c r="D127" s="62"/>
      <c r="E127" s="62"/>
    </row>
    <row r="131" spans="1:5" ht="14.25" customHeight="1" x14ac:dyDescent="0.2">
      <c r="A131" s="61"/>
      <c r="B131" s="42"/>
      <c r="C131" s="62"/>
      <c r="D131" s="62"/>
      <c r="E131" s="62"/>
    </row>
  </sheetData>
  <mergeCells count="6">
    <mergeCell ref="A1:E1"/>
    <mergeCell ref="A3:E3"/>
    <mergeCell ref="E4:E7"/>
    <mergeCell ref="A4:A7"/>
    <mergeCell ref="D4:D7"/>
    <mergeCell ref="B5:B7"/>
  </mergeCells>
  <dataValidations count="1">
    <dataValidation type="list" allowBlank="1" showInputMessage="1" showErrorMessage="1" sqref="C10:C27 C29:C39 C41:C46 C48:C54 C56:C69 C71:C76 C78:C89 C91:C99 C101:C102">
      <formula1>Выбор_1.3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3" orientation="landscape" r:id="rId1"/>
  <headerFooter>
    <oddFooter>&amp;A&amp;RСтраница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view="pageBreakPreview" zoomScaleNormal="100" zoomScaleSheetLayoutView="100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G17" sqref="G17"/>
    </sheetView>
  </sheetViews>
  <sheetFormatPr defaultColWidth="9.140625" defaultRowHeight="12.75" x14ac:dyDescent="0.2"/>
  <cols>
    <col min="1" max="1" width="4" style="44" customWidth="1"/>
    <col min="2" max="2" width="20.7109375" style="4" customWidth="1"/>
    <col min="3" max="3" width="40.5703125" style="45" customWidth="1"/>
    <col min="4" max="4" width="10.85546875" style="45" customWidth="1"/>
    <col min="5" max="5" width="66" style="45" customWidth="1"/>
    <col min="6" max="16384" width="9.140625" style="4"/>
  </cols>
  <sheetData>
    <row r="1" spans="1:13" s="1" customFormat="1" ht="31.5" customHeight="1" x14ac:dyDescent="0.2">
      <c r="A1" s="212" t="s">
        <v>260</v>
      </c>
      <c r="B1" s="212"/>
      <c r="C1" s="212"/>
      <c r="D1" s="212"/>
      <c r="E1" s="212"/>
    </row>
    <row r="2" spans="1:13" ht="13.5" customHeight="1" x14ac:dyDescent="0.2">
      <c r="A2" s="75" t="s">
        <v>504</v>
      </c>
      <c r="B2" s="7"/>
      <c r="C2" s="7"/>
      <c r="D2" s="7"/>
      <c r="E2" s="7"/>
    </row>
    <row r="3" spans="1:13" ht="26.25" customHeight="1" x14ac:dyDescent="0.2">
      <c r="A3" s="213" t="str">
        <f>'Методика (Раздел 1)'!B21</f>
        <v xml:space="preserve">В целях оценки показателя учитывается приложение, в котором определены совокупные расходы по каждой государственной программе, подпрограммам государственных программ (при наличии), основным мероприятиям государственных программ. </v>
      </c>
      <c r="B3" s="213"/>
      <c r="C3" s="213"/>
      <c r="D3" s="213"/>
      <c r="E3" s="213"/>
    </row>
    <row r="4" spans="1:13" ht="54.75" customHeight="1" x14ac:dyDescent="0.2">
      <c r="A4" s="230" t="s">
        <v>117</v>
      </c>
      <c r="B4" s="96" t="s">
        <v>90</v>
      </c>
      <c r="C4" s="96" t="str">
        <f>'Методика (Раздел 1)'!B20</f>
        <v xml:space="preserve">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 </v>
      </c>
      <c r="D4" s="230" t="s">
        <v>100</v>
      </c>
      <c r="E4" s="230" t="s">
        <v>110</v>
      </c>
      <c r="F4" s="5"/>
      <c r="G4" s="1"/>
      <c r="H4" s="1"/>
      <c r="I4" s="1"/>
      <c r="J4" s="1"/>
      <c r="K4" s="1"/>
      <c r="L4" s="1"/>
      <c r="M4" s="1"/>
    </row>
    <row r="5" spans="1:13" s="34" customFormat="1" x14ac:dyDescent="0.2">
      <c r="A5" s="230"/>
      <c r="B5" s="230" t="s">
        <v>152</v>
      </c>
      <c r="C5" s="97" t="str">
        <f>'Методика (Раздел 1)'!B18</f>
        <v>Да, содержится</v>
      </c>
      <c r="D5" s="230"/>
      <c r="E5" s="230"/>
      <c r="F5" s="33"/>
      <c r="G5" s="33"/>
      <c r="H5" s="33"/>
      <c r="I5" s="33"/>
      <c r="J5" s="33"/>
      <c r="K5" s="33"/>
      <c r="L5" s="33"/>
      <c r="M5" s="33"/>
    </row>
    <row r="6" spans="1:13" s="34" customFormat="1" ht="25.5" x14ac:dyDescent="0.2">
      <c r="A6" s="230"/>
      <c r="B6" s="230"/>
      <c r="C6" s="97" t="str">
        <f>'Методика (Раздел 1)'!B19</f>
        <v xml:space="preserve">Нет, не содержится или не отвечает требованиям </v>
      </c>
      <c r="D6" s="230"/>
      <c r="E6" s="230"/>
      <c r="F6" s="33"/>
      <c r="G6" s="33"/>
      <c r="H6" s="33"/>
      <c r="I6" s="33"/>
      <c r="J6" s="33"/>
      <c r="K6" s="33"/>
      <c r="L6" s="33"/>
      <c r="M6" s="33"/>
    </row>
    <row r="7" spans="1:13" s="34" customFormat="1" ht="24" hidden="1" customHeight="1" x14ac:dyDescent="0.2">
      <c r="A7" s="230"/>
      <c r="B7" s="230"/>
      <c r="C7" s="97"/>
      <c r="D7" s="230"/>
      <c r="E7" s="230"/>
      <c r="F7" s="33"/>
      <c r="G7" s="33"/>
      <c r="H7" s="33"/>
      <c r="I7" s="33"/>
      <c r="J7" s="33"/>
      <c r="K7" s="33"/>
      <c r="L7" s="33"/>
      <c r="M7" s="33"/>
    </row>
    <row r="8" spans="1:13" s="34" customFormat="1" ht="15.95" hidden="1" customHeight="1" x14ac:dyDescent="0.2">
      <c r="A8" s="35"/>
      <c r="B8" s="96"/>
      <c r="C8" s="117"/>
      <c r="D8" s="117"/>
      <c r="E8" s="117"/>
      <c r="F8" s="33"/>
      <c r="G8" s="33"/>
      <c r="H8" s="33"/>
      <c r="I8" s="33"/>
      <c r="J8" s="33"/>
      <c r="K8" s="33"/>
      <c r="L8" s="33"/>
      <c r="M8" s="33"/>
    </row>
    <row r="9" spans="1:13" s="37" customFormat="1" ht="15.75" customHeight="1" x14ac:dyDescent="0.2">
      <c r="A9" s="55"/>
      <c r="B9" s="65" t="s">
        <v>0</v>
      </c>
      <c r="C9" s="30"/>
      <c r="D9" s="105"/>
      <c r="E9" s="29"/>
      <c r="F9" s="36"/>
      <c r="G9" s="36"/>
      <c r="H9" s="36"/>
      <c r="I9" s="36"/>
      <c r="J9" s="36"/>
      <c r="K9" s="36"/>
      <c r="L9" s="36"/>
      <c r="M9" s="36"/>
    </row>
    <row r="10" spans="1:13" s="39" customFormat="1" x14ac:dyDescent="0.2">
      <c r="A10" s="56">
        <v>1</v>
      </c>
      <c r="B10" s="107" t="s">
        <v>1</v>
      </c>
      <c r="C10" s="31" t="s">
        <v>134</v>
      </c>
      <c r="D10" s="10">
        <f>IF(C10=C$5,2,0)</f>
        <v>2</v>
      </c>
      <c r="E10" s="106" t="s">
        <v>326</v>
      </c>
      <c r="F10" s="38"/>
      <c r="G10" s="38"/>
      <c r="H10" s="38"/>
      <c r="I10" s="38"/>
      <c r="J10" s="38"/>
      <c r="K10" s="38"/>
      <c r="L10" s="38"/>
      <c r="M10" s="38"/>
    </row>
    <row r="11" spans="1:13" x14ac:dyDescent="0.2">
      <c r="A11" s="56">
        <v>2</v>
      </c>
      <c r="B11" s="107" t="s">
        <v>2</v>
      </c>
      <c r="C11" s="31" t="s">
        <v>134</v>
      </c>
      <c r="D11" s="10">
        <f t="shared" ref="D11:D74" si="0">IF(C11=C$5,2,0)</f>
        <v>2</v>
      </c>
      <c r="E11" s="106" t="s">
        <v>294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56">
        <v>3</v>
      </c>
      <c r="B12" s="107" t="s">
        <v>3</v>
      </c>
      <c r="C12" s="31" t="s">
        <v>134</v>
      </c>
      <c r="D12" s="10">
        <f t="shared" si="0"/>
        <v>2</v>
      </c>
      <c r="E12" s="106" t="s">
        <v>274</v>
      </c>
      <c r="F12" s="1"/>
      <c r="G12" s="1"/>
      <c r="H12" s="1"/>
      <c r="I12" s="1"/>
      <c r="J12" s="1"/>
      <c r="K12" s="1"/>
      <c r="L12" s="1"/>
      <c r="M12" s="1"/>
    </row>
    <row r="13" spans="1:13" s="39" customFormat="1" x14ac:dyDescent="0.2">
      <c r="A13" s="56">
        <v>4</v>
      </c>
      <c r="B13" s="107" t="s">
        <v>4</v>
      </c>
      <c r="C13" s="31" t="s">
        <v>134</v>
      </c>
      <c r="D13" s="10">
        <f t="shared" si="0"/>
        <v>2</v>
      </c>
      <c r="E13" s="106" t="s">
        <v>289</v>
      </c>
      <c r="F13" s="38"/>
      <c r="G13" s="38"/>
      <c r="H13" s="38"/>
      <c r="I13" s="38"/>
      <c r="J13" s="38"/>
      <c r="K13" s="38"/>
      <c r="L13" s="38"/>
      <c r="M13" s="38"/>
    </row>
    <row r="14" spans="1:13" s="39" customFormat="1" x14ac:dyDescent="0.2">
      <c r="A14" s="56">
        <v>5</v>
      </c>
      <c r="B14" s="107" t="s">
        <v>5</v>
      </c>
      <c r="C14" s="31" t="s">
        <v>134</v>
      </c>
      <c r="D14" s="10">
        <f t="shared" si="0"/>
        <v>2</v>
      </c>
      <c r="E14" s="122" t="s">
        <v>298</v>
      </c>
      <c r="F14" s="38"/>
      <c r="G14" s="38"/>
      <c r="H14" s="38"/>
      <c r="I14" s="38"/>
      <c r="J14" s="38"/>
      <c r="K14" s="38"/>
      <c r="L14" s="38"/>
      <c r="M14" s="38"/>
    </row>
    <row r="15" spans="1:13" x14ac:dyDescent="0.2">
      <c r="A15" s="56">
        <v>6</v>
      </c>
      <c r="B15" s="107" t="s">
        <v>6</v>
      </c>
      <c r="C15" s="31" t="s">
        <v>134</v>
      </c>
      <c r="D15" s="10">
        <f t="shared" si="0"/>
        <v>2</v>
      </c>
      <c r="E15" s="106" t="s">
        <v>270</v>
      </c>
      <c r="F15" s="1"/>
      <c r="G15" s="1"/>
      <c r="H15" s="1"/>
      <c r="I15" s="1"/>
      <c r="J15" s="1"/>
      <c r="K15" s="1"/>
      <c r="L15" s="1"/>
      <c r="M15" s="1"/>
    </row>
    <row r="16" spans="1:13" s="39" customFormat="1" x14ac:dyDescent="0.2">
      <c r="A16" s="56">
        <v>7</v>
      </c>
      <c r="B16" s="107" t="s">
        <v>7</v>
      </c>
      <c r="C16" s="31" t="s">
        <v>135</v>
      </c>
      <c r="D16" s="10">
        <f t="shared" si="0"/>
        <v>0</v>
      </c>
      <c r="E16" s="106" t="s">
        <v>303</v>
      </c>
      <c r="F16" s="38"/>
      <c r="G16" s="38"/>
      <c r="H16" s="38"/>
      <c r="I16" s="38"/>
      <c r="J16" s="38"/>
      <c r="K16" s="38"/>
      <c r="L16" s="38"/>
      <c r="M16" s="38"/>
    </row>
    <row r="17" spans="1:13" s="39" customFormat="1" x14ac:dyDescent="0.2">
      <c r="A17" s="56">
        <v>8</v>
      </c>
      <c r="B17" s="107" t="s">
        <v>8</v>
      </c>
      <c r="C17" s="31" t="s">
        <v>134</v>
      </c>
      <c r="D17" s="10">
        <f t="shared" si="0"/>
        <v>2</v>
      </c>
      <c r="E17" s="106" t="s">
        <v>327</v>
      </c>
      <c r="F17" s="38"/>
      <c r="G17" s="38"/>
      <c r="H17" s="38"/>
      <c r="I17" s="38"/>
      <c r="J17" s="38"/>
      <c r="K17" s="38"/>
      <c r="L17" s="38"/>
      <c r="M17" s="38"/>
    </row>
    <row r="18" spans="1:13" s="39" customFormat="1" x14ac:dyDescent="0.2">
      <c r="A18" s="56">
        <v>9</v>
      </c>
      <c r="B18" s="107" t="s">
        <v>9</v>
      </c>
      <c r="C18" s="31" t="s">
        <v>134</v>
      </c>
      <c r="D18" s="10">
        <f t="shared" si="0"/>
        <v>2</v>
      </c>
      <c r="E18" s="106" t="s">
        <v>297</v>
      </c>
      <c r="F18" s="38"/>
      <c r="G18" s="38"/>
      <c r="H18" s="38"/>
      <c r="I18" s="38"/>
      <c r="J18" s="38"/>
      <c r="K18" s="38"/>
      <c r="L18" s="38"/>
      <c r="M18" s="38"/>
    </row>
    <row r="19" spans="1:13" x14ac:dyDescent="0.2">
      <c r="A19" s="56">
        <v>10</v>
      </c>
      <c r="B19" s="107" t="s">
        <v>10</v>
      </c>
      <c r="C19" s="31" t="s">
        <v>134</v>
      </c>
      <c r="D19" s="10">
        <f t="shared" si="0"/>
        <v>2</v>
      </c>
      <c r="E19" s="106" t="s">
        <v>263</v>
      </c>
      <c r="F19" s="5"/>
      <c r="G19" s="1"/>
      <c r="H19" s="1"/>
      <c r="I19" s="1"/>
      <c r="J19" s="1"/>
      <c r="K19" s="1"/>
      <c r="L19" s="1"/>
      <c r="M19" s="1"/>
    </row>
    <row r="20" spans="1:13" s="39" customFormat="1" x14ac:dyDescent="0.2">
      <c r="A20" s="56">
        <v>11</v>
      </c>
      <c r="B20" s="107" t="s">
        <v>11</v>
      </c>
      <c r="C20" s="31" t="s">
        <v>134</v>
      </c>
      <c r="D20" s="10">
        <f t="shared" si="0"/>
        <v>2</v>
      </c>
      <c r="E20" s="118" t="s">
        <v>284</v>
      </c>
      <c r="F20" s="5"/>
      <c r="G20" s="38"/>
      <c r="H20" s="38"/>
      <c r="I20" s="38"/>
      <c r="J20" s="38"/>
      <c r="K20" s="38"/>
      <c r="L20" s="38"/>
      <c r="M20" s="38"/>
    </row>
    <row r="21" spans="1:13" x14ac:dyDescent="0.2">
      <c r="A21" s="56">
        <v>12</v>
      </c>
      <c r="B21" s="107" t="s">
        <v>12</v>
      </c>
      <c r="C21" s="31" t="s">
        <v>135</v>
      </c>
      <c r="D21" s="10">
        <f t="shared" si="0"/>
        <v>0</v>
      </c>
      <c r="E21" s="106" t="s">
        <v>680</v>
      </c>
      <c r="F21" s="1"/>
      <c r="G21" s="1"/>
      <c r="H21" s="1"/>
      <c r="I21" s="1"/>
      <c r="J21" s="1"/>
      <c r="K21" s="1"/>
      <c r="L21" s="1"/>
      <c r="M21" s="1"/>
    </row>
    <row r="22" spans="1:13" s="39" customFormat="1" x14ac:dyDescent="0.2">
      <c r="A22" s="56">
        <v>13</v>
      </c>
      <c r="B22" s="107" t="s">
        <v>13</v>
      </c>
      <c r="C22" s="31" t="s">
        <v>134</v>
      </c>
      <c r="D22" s="10">
        <f t="shared" si="0"/>
        <v>2</v>
      </c>
      <c r="E22" s="106" t="s">
        <v>328</v>
      </c>
      <c r="F22" s="38"/>
      <c r="G22" s="38"/>
      <c r="H22" s="38"/>
      <c r="I22" s="38"/>
      <c r="J22" s="38"/>
      <c r="K22" s="38"/>
      <c r="L22" s="38"/>
      <c r="M22" s="38"/>
    </row>
    <row r="23" spans="1:13" s="39" customFormat="1" x14ac:dyDescent="0.2">
      <c r="A23" s="56">
        <v>14</v>
      </c>
      <c r="B23" s="107" t="s">
        <v>14</v>
      </c>
      <c r="C23" s="31" t="s">
        <v>135</v>
      </c>
      <c r="D23" s="10">
        <f t="shared" si="0"/>
        <v>0</v>
      </c>
      <c r="E23" s="106" t="s">
        <v>681</v>
      </c>
      <c r="F23" s="5"/>
      <c r="G23" s="38"/>
      <c r="H23" s="38"/>
      <c r="I23" s="38"/>
      <c r="J23" s="38"/>
      <c r="K23" s="38"/>
      <c r="L23" s="38"/>
      <c r="M23" s="38"/>
    </row>
    <row r="24" spans="1:13" s="39" customFormat="1" x14ac:dyDescent="0.2">
      <c r="A24" s="56">
        <v>15</v>
      </c>
      <c r="B24" s="107" t="s">
        <v>15</v>
      </c>
      <c r="C24" s="31" t="s">
        <v>134</v>
      </c>
      <c r="D24" s="10">
        <f t="shared" si="0"/>
        <v>2</v>
      </c>
      <c r="E24" s="106" t="s">
        <v>335</v>
      </c>
      <c r="F24" s="38"/>
      <c r="G24" s="38"/>
      <c r="H24" s="38"/>
      <c r="I24" s="38"/>
      <c r="J24" s="38"/>
      <c r="K24" s="38"/>
      <c r="L24" s="38"/>
      <c r="M24" s="38"/>
    </row>
    <row r="25" spans="1:13" x14ac:dyDescent="0.2">
      <c r="A25" s="56">
        <v>16</v>
      </c>
      <c r="B25" s="107" t="s">
        <v>16</v>
      </c>
      <c r="C25" s="31" t="s">
        <v>135</v>
      </c>
      <c r="D25" s="10">
        <f t="shared" si="0"/>
        <v>0</v>
      </c>
      <c r="E25" s="106" t="s">
        <v>682</v>
      </c>
      <c r="F25" s="5"/>
      <c r="G25" s="1"/>
      <c r="H25" s="1"/>
      <c r="I25" s="1"/>
      <c r="J25" s="1"/>
      <c r="K25" s="1"/>
      <c r="L25" s="1"/>
      <c r="M25" s="1"/>
    </row>
    <row r="26" spans="1:13" x14ac:dyDescent="0.2">
      <c r="A26" s="56">
        <v>17</v>
      </c>
      <c r="B26" s="107" t="s">
        <v>17</v>
      </c>
      <c r="C26" s="31" t="s">
        <v>134</v>
      </c>
      <c r="D26" s="10">
        <f t="shared" si="0"/>
        <v>2</v>
      </c>
      <c r="E26" s="106" t="s">
        <v>278</v>
      </c>
      <c r="F26" s="5"/>
      <c r="G26" s="1"/>
      <c r="H26" s="1"/>
      <c r="I26" s="1"/>
      <c r="J26" s="1"/>
      <c r="K26" s="1"/>
      <c r="L26" s="1"/>
      <c r="M26" s="1"/>
    </row>
    <row r="27" spans="1:13" x14ac:dyDescent="0.2">
      <c r="A27" s="56">
        <v>18</v>
      </c>
      <c r="B27" s="107" t="s">
        <v>18</v>
      </c>
      <c r="C27" s="31" t="s">
        <v>134</v>
      </c>
      <c r="D27" s="10">
        <f t="shared" si="0"/>
        <v>2</v>
      </c>
      <c r="E27" s="106" t="s">
        <v>262</v>
      </c>
      <c r="F27" s="1"/>
      <c r="G27" s="1"/>
      <c r="H27" s="1"/>
      <c r="I27" s="1"/>
      <c r="J27" s="1"/>
      <c r="K27" s="1"/>
      <c r="L27" s="1"/>
      <c r="M27" s="1"/>
    </row>
    <row r="28" spans="1:13" s="37" customFormat="1" ht="11.25" customHeight="1" x14ac:dyDescent="0.2">
      <c r="A28" s="55"/>
      <c r="B28" s="65" t="s">
        <v>19</v>
      </c>
      <c r="C28" s="111"/>
      <c r="D28" s="105"/>
      <c r="E28" s="105"/>
      <c r="F28" s="36"/>
      <c r="G28" s="36"/>
      <c r="H28" s="36"/>
      <c r="I28" s="36"/>
      <c r="J28" s="36"/>
      <c r="K28" s="36"/>
      <c r="L28" s="36"/>
      <c r="M28" s="36"/>
    </row>
    <row r="29" spans="1:13" x14ac:dyDescent="0.2">
      <c r="A29" s="56">
        <v>19</v>
      </c>
      <c r="B29" s="107" t="s">
        <v>20</v>
      </c>
      <c r="C29" s="32" t="s">
        <v>134</v>
      </c>
      <c r="D29" s="67">
        <f t="shared" si="0"/>
        <v>2</v>
      </c>
      <c r="E29" s="106" t="s">
        <v>340</v>
      </c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56">
        <v>20</v>
      </c>
      <c r="B30" s="107" t="s">
        <v>21</v>
      </c>
      <c r="C30" s="32" t="s">
        <v>134</v>
      </c>
      <c r="D30" s="67">
        <f t="shared" si="0"/>
        <v>2</v>
      </c>
      <c r="E30" s="106" t="s">
        <v>281</v>
      </c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56">
        <v>21</v>
      </c>
      <c r="B31" s="107" t="s">
        <v>22</v>
      </c>
      <c r="C31" s="32" t="s">
        <v>134</v>
      </c>
      <c r="D31" s="67">
        <f t="shared" si="0"/>
        <v>2</v>
      </c>
      <c r="E31" s="106" t="s">
        <v>267</v>
      </c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56">
        <v>22</v>
      </c>
      <c r="B32" s="107" t="s">
        <v>23</v>
      </c>
      <c r="C32" s="32" t="s">
        <v>135</v>
      </c>
      <c r="D32" s="67">
        <f t="shared" si="0"/>
        <v>0</v>
      </c>
      <c r="E32" s="119" t="s">
        <v>273</v>
      </c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56">
        <v>23</v>
      </c>
      <c r="B33" s="107" t="s">
        <v>24</v>
      </c>
      <c r="C33" s="32" t="s">
        <v>134</v>
      </c>
      <c r="D33" s="67">
        <f t="shared" si="0"/>
        <v>2</v>
      </c>
      <c r="E33" s="120" t="s">
        <v>271</v>
      </c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56">
        <v>24</v>
      </c>
      <c r="B34" s="107" t="s">
        <v>25</v>
      </c>
      <c r="C34" s="32" t="s">
        <v>134</v>
      </c>
      <c r="D34" s="67">
        <f t="shared" si="0"/>
        <v>2</v>
      </c>
      <c r="E34" s="106" t="s">
        <v>264</v>
      </c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56">
        <v>25</v>
      </c>
      <c r="B35" s="107" t="s">
        <v>26</v>
      </c>
      <c r="C35" s="32" t="s">
        <v>134</v>
      </c>
      <c r="D35" s="67">
        <f t="shared" si="0"/>
        <v>2</v>
      </c>
      <c r="E35" s="106" t="s">
        <v>279</v>
      </c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56">
        <v>26</v>
      </c>
      <c r="B36" s="107" t="s">
        <v>27</v>
      </c>
      <c r="C36" s="32" t="s">
        <v>134</v>
      </c>
      <c r="D36" s="67">
        <f t="shared" si="0"/>
        <v>2</v>
      </c>
      <c r="E36" s="106" t="s">
        <v>346</v>
      </c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56">
        <v>27</v>
      </c>
      <c r="B37" s="107" t="s">
        <v>28</v>
      </c>
      <c r="C37" s="32" t="s">
        <v>134</v>
      </c>
      <c r="D37" s="67">
        <f t="shared" si="0"/>
        <v>2</v>
      </c>
      <c r="E37" s="106" t="s">
        <v>311</v>
      </c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56">
        <v>28</v>
      </c>
      <c r="B38" s="107" t="s">
        <v>29</v>
      </c>
      <c r="C38" s="32" t="s">
        <v>135</v>
      </c>
      <c r="D38" s="67">
        <f t="shared" si="0"/>
        <v>0</v>
      </c>
      <c r="E38" s="106" t="s">
        <v>265</v>
      </c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56">
        <v>29</v>
      </c>
      <c r="B39" s="107" t="s">
        <v>30</v>
      </c>
      <c r="C39" s="32" t="s">
        <v>134</v>
      </c>
      <c r="D39" s="67">
        <f t="shared" si="0"/>
        <v>2</v>
      </c>
      <c r="E39" s="106" t="s">
        <v>347</v>
      </c>
      <c r="F39" s="1"/>
      <c r="G39" s="1"/>
      <c r="H39" s="1"/>
      <c r="I39" s="1"/>
      <c r="J39" s="1"/>
      <c r="K39" s="1"/>
      <c r="L39" s="1"/>
      <c r="M39" s="1"/>
    </row>
    <row r="40" spans="1:13" s="37" customFormat="1" ht="12.75" customHeight="1" x14ac:dyDescent="0.2">
      <c r="A40" s="55"/>
      <c r="B40" s="65" t="s">
        <v>31</v>
      </c>
      <c r="C40" s="111"/>
      <c r="D40" s="105"/>
      <c r="E40" s="105"/>
      <c r="F40" s="36"/>
      <c r="G40" s="36"/>
      <c r="H40" s="36"/>
      <c r="I40" s="36"/>
      <c r="J40" s="36"/>
      <c r="K40" s="36"/>
      <c r="L40" s="36"/>
      <c r="M40" s="36"/>
    </row>
    <row r="41" spans="1:13" s="39" customFormat="1" x14ac:dyDescent="0.2">
      <c r="A41" s="58">
        <v>30</v>
      </c>
      <c r="B41" s="107" t="s">
        <v>32</v>
      </c>
      <c r="C41" s="32" t="s">
        <v>134</v>
      </c>
      <c r="D41" s="67">
        <f t="shared" si="0"/>
        <v>2</v>
      </c>
      <c r="E41" s="121" t="s">
        <v>344</v>
      </c>
      <c r="F41" s="38"/>
      <c r="G41" s="38"/>
      <c r="H41" s="38"/>
      <c r="I41" s="38"/>
      <c r="J41" s="38"/>
      <c r="K41" s="38"/>
      <c r="L41" s="38"/>
      <c r="M41" s="38"/>
    </row>
    <row r="42" spans="1:13" s="39" customFormat="1" x14ac:dyDescent="0.2">
      <c r="A42" s="58">
        <v>31</v>
      </c>
      <c r="B42" s="107" t="s">
        <v>33</v>
      </c>
      <c r="C42" s="32" t="s">
        <v>134</v>
      </c>
      <c r="D42" s="67">
        <f t="shared" si="0"/>
        <v>2</v>
      </c>
      <c r="E42" s="106" t="s">
        <v>329</v>
      </c>
      <c r="F42" s="38"/>
      <c r="G42" s="38"/>
      <c r="H42" s="38"/>
      <c r="I42" s="38"/>
      <c r="J42" s="38"/>
      <c r="K42" s="38"/>
      <c r="L42" s="38"/>
      <c r="M42" s="38"/>
    </row>
    <row r="43" spans="1:13" x14ac:dyDescent="0.2">
      <c r="A43" s="58">
        <v>32</v>
      </c>
      <c r="B43" s="107" t="s">
        <v>34</v>
      </c>
      <c r="C43" s="32" t="s">
        <v>134</v>
      </c>
      <c r="D43" s="67">
        <f t="shared" si="0"/>
        <v>2</v>
      </c>
      <c r="E43" s="106" t="s">
        <v>288</v>
      </c>
      <c r="F43" s="1"/>
      <c r="G43" s="1"/>
      <c r="H43" s="1"/>
      <c r="I43" s="1"/>
      <c r="J43" s="1"/>
      <c r="K43" s="1"/>
      <c r="L43" s="1"/>
      <c r="M43" s="1"/>
    </row>
    <row r="44" spans="1:13" s="39" customFormat="1" x14ac:dyDescent="0.2">
      <c r="A44" s="58">
        <v>33</v>
      </c>
      <c r="B44" s="107" t="s">
        <v>35</v>
      </c>
      <c r="C44" s="32" t="s">
        <v>134</v>
      </c>
      <c r="D44" s="67">
        <f t="shared" si="0"/>
        <v>2</v>
      </c>
      <c r="E44" s="106" t="s">
        <v>310</v>
      </c>
      <c r="F44" s="38"/>
      <c r="G44" s="38"/>
      <c r="H44" s="38"/>
      <c r="I44" s="38"/>
      <c r="J44" s="38"/>
      <c r="K44" s="38"/>
      <c r="L44" s="38"/>
      <c r="M44" s="38"/>
    </row>
    <row r="45" spans="1:13" s="39" customFormat="1" x14ac:dyDescent="0.2">
      <c r="A45" s="58">
        <v>34</v>
      </c>
      <c r="B45" s="107" t="s">
        <v>36</v>
      </c>
      <c r="C45" s="32" t="s">
        <v>135</v>
      </c>
      <c r="D45" s="67">
        <f t="shared" si="0"/>
        <v>0</v>
      </c>
      <c r="E45" s="68" t="s">
        <v>495</v>
      </c>
      <c r="F45" s="38"/>
      <c r="G45" s="38"/>
      <c r="H45" s="38"/>
      <c r="I45" s="38"/>
      <c r="J45" s="38"/>
      <c r="K45" s="38"/>
      <c r="L45" s="38"/>
      <c r="M45" s="38"/>
    </row>
    <row r="46" spans="1:13" s="39" customFormat="1" x14ac:dyDescent="0.2">
      <c r="A46" s="58">
        <v>35</v>
      </c>
      <c r="B46" s="107" t="s">
        <v>37</v>
      </c>
      <c r="C46" s="32" t="s">
        <v>134</v>
      </c>
      <c r="D46" s="67">
        <f t="shared" si="0"/>
        <v>2</v>
      </c>
      <c r="E46" s="106" t="s">
        <v>348</v>
      </c>
      <c r="F46" s="38"/>
      <c r="G46" s="38"/>
      <c r="H46" s="38"/>
      <c r="I46" s="38"/>
      <c r="J46" s="38"/>
      <c r="K46" s="38"/>
      <c r="L46" s="38"/>
      <c r="M46" s="38"/>
    </row>
    <row r="47" spans="1:13" s="37" customFormat="1" ht="15" customHeight="1" x14ac:dyDescent="0.2">
      <c r="A47" s="55"/>
      <c r="B47" s="65" t="s">
        <v>38</v>
      </c>
      <c r="C47" s="111"/>
      <c r="D47" s="105"/>
      <c r="E47" s="105"/>
      <c r="F47" s="36"/>
      <c r="G47" s="36"/>
      <c r="H47" s="36"/>
      <c r="I47" s="36"/>
      <c r="J47" s="36"/>
      <c r="K47" s="36"/>
      <c r="L47" s="36"/>
      <c r="M47" s="36"/>
    </row>
    <row r="48" spans="1:13" s="39" customFormat="1" x14ac:dyDescent="0.2">
      <c r="A48" s="56">
        <v>36</v>
      </c>
      <c r="B48" s="107" t="s">
        <v>39</v>
      </c>
      <c r="C48" s="32" t="s">
        <v>135</v>
      </c>
      <c r="D48" s="67">
        <f t="shared" si="0"/>
        <v>0</v>
      </c>
      <c r="E48" s="106" t="s">
        <v>381</v>
      </c>
      <c r="F48" s="38"/>
      <c r="G48" s="38"/>
      <c r="H48" s="38"/>
      <c r="I48" s="38"/>
      <c r="J48" s="38"/>
      <c r="K48" s="38"/>
      <c r="L48" s="38"/>
      <c r="M48" s="38"/>
    </row>
    <row r="49" spans="1:13" s="39" customFormat="1" x14ac:dyDescent="0.2">
      <c r="A49" s="56">
        <v>37</v>
      </c>
      <c r="B49" s="107" t="s">
        <v>40</v>
      </c>
      <c r="C49" s="32" t="s">
        <v>134</v>
      </c>
      <c r="D49" s="67">
        <f t="shared" si="0"/>
        <v>2</v>
      </c>
      <c r="E49" s="106" t="s">
        <v>337</v>
      </c>
      <c r="F49" s="38"/>
      <c r="G49" s="38"/>
      <c r="H49" s="38"/>
      <c r="I49" s="38"/>
      <c r="J49" s="38"/>
      <c r="K49" s="38"/>
      <c r="L49" s="38"/>
      <c r="M49" s="38"/>
    </row>
    <row r="50" spans="1:13" x14ac:dyDescent="0.2">
      <c r="A50" s="56">
        <v>38</v>
      </c>
      <c r="B50" s="107" t="s">
        <v>41</v>
      </c>
      <c r="C50" s="32" t="s">
        <v>134</v>
      </c>
      <c r="D50" s="67">
        <f t="shared" si="0"/>
        <v>2</v>
      </c>
      <c r="E50" s="106" t="s">
        <v>308</v>
      </c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6">
        <v>39</v>
      </c>
      <c r="B51" s="107" t="s">
        <v>42</v>
      </c>
      <c r="C51" s="32" t="s">
        <v>135</v>
      </c>
      <c r="D51" s="67">
        <f t="shared" si="0"/>
        <v>0</v>
      </c>
      <c r="E51" s="106" t="s">
        <v>304</v>
      </c>
      <c r="F51" s="1"/>
      <c r="G51" s="1"/>
      <c r="H51" s="1"/>
      <c r="I51" s="1"/>
      <c r="J51" s="1"/>
      <c r="K51" s="1"/>
      <c r="L51" s="1"/>
      <c r="M51" s="1"/>
    </row>
    <row r="52" spans="1:13" s="39" customFormat="1" x14ac:dyDescent="0.2">
      <c r="A52" s="56">
        <v>40</v>
      </c>
      <c r="B52" s="107" t="s">
        <v>105</v>
      </c>
      <c r="C52" s="32" t="s">
        <v>134</v>
      </c>
      <c r="D52" s="67">
        <f t="shared" si="0"/>
        <v>2</v>
      </c>
      <c r="E52" s="106" t="s">
        <v>330</v>
      </c>
      <c r="F52" s="38"/>
      <c r="G52" s="38"/>
      <c r="H52" s="38"/>
      <c r="I52" s="38"/>
      <c r="J52" s="38"/>
      <c r="K52" s="38"/>
      <c r="L52" s="38"/>
      <c r="M52" s="38"/>
    </row>
    <row r="53" spans="1:13" x14ac:dyDescent="0.2">
      <c r="A53" s="56">
        <v>41</v>
      </c>
      <c r="B53" s="107" t="s">
        <v>43</v>
      </c>
      <c r="C53" s="32" t="s">
        <v>134</v>
      </c>
      <c r="D53" s="67">
        <f t="shared" si="0"/>
        <v>2</v>
      </c>
      <c r="E53" s="106" t="s">
        <v>343</v>
      </c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56">
        <v>42</v>
      </c>
      <c r="B54" s="107" t="s">
        <v>44</v>
      </c>
      <c r="C54" s="32" t="s">
        <v>134</v>
      </c>
      <c r="D54" s="67">
        <f t="shared" si="0"/>
        <v>2</v>
      </c>
      <c r="E54" s="106" t="s">
        <v>276</v>
      </c>
      <c r="F54" s="1"/>
      <c r="G54" s="1"/>
      <c r="H54" s="1"/>
      <c r="I54" s="1"/>
      <c r="J54" s="1"/>
      <c r="K54" s="1"/>
      <c r="L54" s="1"/>
      <c r="M54" s="1"/>
    </row>
    <row r="55" spans="1:13" s="37" customFormat="1" ht="11.25" customHeight="1" x14ac:dyDescent="0.2">
      <c r="A55" s="55"/>
      <c r="B55" s="65" t="s">
        <v>45</v>
      </c>
      <c r="C55" s="111"/>
      <c r="D55" s="105"/>
      <c r="E55" s="105"/>
      <c r="F55" s="36"/>
      <c r="G55" s="36"/>
      <c r="H55" s="36"/>
      <c r="I55" s="36"/>
      <c r="J55" s="36"/>
      <c r="K55" s="36"/>
      <c r="L55" s="36"/>
      <c r="M55" s="36"/>
    </row>
    <row r="56" spans="1:13" s="39" customFormat="1" x14ac:dyDescent="0.2">
      <c r="A56" s="56">
        <v>43</v>
      </c>
      <c r="B56" s="107" t="s">
        <v>46</v>
      </c>
      <c r="C56" s="32" t="s">
        <v>134</v>
      </c>
      <c r="D56" s="67">
        <f t="shared" si="0"/>
        <v>2</v>
      </c>
      <c r="E56" s="106" t="s">
        <v>285</v>
      </c>
      <c r="F56" s="38"/>
      <c r="G56" s="38"/>
      <c r="H56" s="38"/>
      <c r="I56" s="38"/>
      <c r="J56" s="38"/>
      <c r="K56" s="38"/>
      <c r="L56" s="38"/>
      <c r="M56" s="38"/>
    </row>
    <row r="57" spans="1:13" s="39" customFormat="1" x14ac:dyDescent="0.2">
      <c r="A57" s="56">
        <v>44</v>
      </c>
      <c r="B57" s="107" t="s">
        <v>47</v>
      </c>
      <c r="C57" s="32" t="s">
        <v>134</v>
      </c>
      <c r="D57" s="67">
        <f t="shared" si="0"/>
        <v>2</v>
      </c>
      <c r="E57" s="106" t="s">
        <v>295</v>
      </c>
      <c r="F57" s="38"/>
      <c r="G57" s="38"/>
      <c r="H57" s="38"/>
      <c r="I57" s="38"/>
      <c r="J57" s="38"/>
      <c r="K57" s="38"/>
      <c r="L57" s="38"/>
      <c r="M57" s="38"/>
    </row>
    <row r="58" spans="1:13" s="39" customFormat="1" x14ac:dyDescent="0.2">
      <c r="A58" s="56">
        <v>45</v>
      </c>
      <c r="B58" s="107" t="s">
        <v>48</v>
      </c>
      <c r="C58" s="32" t="s">
        <v>134</v>
      </c>
      <c r="D58" s="67">
        <f t="shared" si="0"/>
        <v>2</v>
      </c>
      <c r="E58" s="106" t="s">
        <v>309</v>
      </c>
      <c r="F58" s="38"/>
      <c r="G58" s="38"/>
      <c r="H58" s="38"/>
      <c r="I58" s="38"/>
      <c r="J58" s="38"/>
      <c r="K58" s="38"/>
      <c r="L58" s="38"/>
      <c r="M58" s="38"/>
    </row>
    <row r="59" spans="1:13" s="39" customFormat="1" x14ac:dyDescent="0.2">
      <c r="A59" s="56">
        <v>46</v>
      </c>
      <c r="B59" s="107" t="s">
        <v>49</v>
      </c>
      <c r="C59" s="32" t="s">
        <v>135</v>
      </c>
      <c r="D59" s="67">
        <f t="shared" si="0"/>
        <v>0</v>
      </c>
      <c r="E59" s="106" t="s">
        <v>317</v>
      </c>
      <c r="F59" s="38"/>
      <c r="G59" s="38"/>
      <c r="H59" s="38"/>
      <c r="I59" s="38"/>
      <c r="J59" s="38"/>
      <c r="K59" s="38"/>
      <c r="L59" s="38"/>
      <c r="M59" s="38"/>
    </row>
    <row r="60" spans="1:13" x14ac:dyDescent="0.2">
      <c r="A60" s="56">
        <v>47</v>
      </c>
      <c r="B60" s="107" t="s">
        <v>50</v>
      </c>
      <c r="C60" s="32" t="s">
        <v>134</v>
      </c>
      <c r="D60" s="67">
        <f t="shared" si="0"/>
        <v>2</v>
      </c>
      <c r="E60" s="106" t="s">
        <v>272</v>
      </c>
      <c r="F60" s="1"/>
      <c r="G60" s="1"/>
      <c r="H60" s="1"/>
      <c r="I60" s="1"/>
      <c r="J60" s="1"/>
      <c r="K60" s="1"/>
      <c r="L60" s="1"/>
      <c r="M60" s="1"/>
    </row>
    <row r="61" spans="1:13" s="39" customFormat="1" x14ac:dyDescent="0.2">
      <c r="A61" s="56">
        <v>48</v>
      </c>
      <c r="B61" s="107" t="s">
        <v>51</v>
      </c>
      <c r="C61" s="32" t="s">
        <v>134</v>
      </c>
      <c r="D61" s="67">
        <f t="shared" si="0"/>
        <v>2</v>
      </c>
      <c r="E61" s="106" t="s">
        <v>282</v>
      </c>
      <c r="F61" s="38"/>
      <c r="G61" s="38"/>
      <c r="H61" s="38"/>
      <c r="I61" s="38"/>
      <c r="J61" s="38"/>
      <c r="K61" s="38"/>
      <c r="L61" s="38"/>
      <c r="M61" s="38"/>
    </row>
    <row r="62" spans="1:13" s="39" customFormat="1" x14ac:dyDescent="0.2">
      <c r="A62" s="56">
        <v>49</v>
      </c>
      <c r="B62" s="107" t="s">
        <v>52</v>
      </c>
      <c r="C62" s="32" t="s">
        <v>134</v>
      </c>
      <c r="D62" s="67">
        <f t="shared" si="0"/>
        <v>2</v>
      </c>
      <c r="E62" s="106" t="s">
        <v>331</v>
      </c>
      <c r="F62" s="38"/>
      <c r="G62" s="38"/>
      <c r="H62" s="38"/>
      <c r="I62" s="38"/>
      <c r="J62" s="38"/>
      <c r="K62" s="38"/>
      <c r="L62" s="38"/>
      <c r="M62" s="38"/>
    </row>
    <row r="63" spans="1:13" s="39" customFormat="1" x14ac:dyDescent="0.2">
      <c r="A63" s="56">
        <v>50</v>
      </c>
      <c r="B63" s="107" t="s">
        <v>53</v>
      </c>
      <c r="C63" s="32" t="s">
        <v>134</v>
      </c>
      <c r="D63" s="67">
        <f t="shared" si="0"/>
        <v>2</v>
      </c>
      <c r="E63" s="121" t="s">
        <v>299</v>
      </c>
      <c r="F63" s="38"/>
      <c r="G63" s="38"/>
      <c r="H63" s="38"/>
      <c r="I63" s="38"/>
      <c r="J63" s="38"/>
      <c r="K63" s="38"/>
      <c r="L63" s="38"/>
      <c r="M63" s="38"/>
    </row>
    <row r="64" spans="1:13" s="39" customFormat="1" x14ac:dyDescent="0.2">
      <c r="A64" s="56">
        <v>51</v>
      </c>
      <c r="B64" s="107" t="s">
        <v>54</v>
      </c>
      <c r="C64" s="32" t="s">
        <v>134</v>
      </c>
      <c r="D64" s="67">
        <f t="shared" si="0"/>
        <v>2</v>
      </c>
      <c r="E64" s="106" t="s">
        <v>290</v>
      </c>
      <c r="F64" s="38"/>
      <c r="G64" s="38"/>
      <c r="H64" s="38"/>
      <c r="I64" s="38"/>
      <c r="J64" s="38"/>
      <c r="K64" s="38"/>
      <c r="L64" s="38"/>
      <c r="M64" s="38"/>
    </row>
    <row r="65" spans="1:13" s="39" customFormat="1" x14ac:dyDescent="0.2">
      <c r="A65" s="56">
        <v>52</v>
      </c>
      <c r="B65" s="107" t="s">
        <v>55</v>
      </c>
      <c r="C65" s="32" t="s">
        <v>134</v>
      </c>
      <c r="D65" s="67">
        <f t="shared" si="0"/>
        <v>2</v>
      </c>
      <c r="E65" s="106" t="s">
        <v>332</v>
      </c>
      <c r="F65" s="38"/>
      <c r="G65" s="38"/>
      <c r="H65" s="38"/>
      <c r="I65" s="38"/>
      <c r="J65" s="38"/>
      <c r="K65" s="38"/>
      <c r="L65" s="38"/>
      <c r="M65" s="38"/>
    </row>
    <row r="66" spans="1:13" x14ac:dyDescent="0.2">
      <c r="A66" s="56">
        <v>53</v>
      </c>
      <c r="B66" s="107" t="s">
        <v>56</v>
      </c>
      <c r="C66" s="32" t="s">
        <v>134</v>
      </c>
      <c r="D66" s="67">
        <f t="shared" si="0"/>
        <v>2</v>
      </c>
      <c r="E66" s="120" t="s">
        <v>269</v>
      </c>
      <c r="F66" s="1"/>
      <c r="G66" s="1"/>
      <c r="H66" s="1"/>
      <c r="I66" s="1"/>
      <c r="J66" s="1"/>
      <c r="K66" s="1"/>
      <c r="L66" s="1"/>
      <c r="M66" s="1"/>
    </row>
    <row r="67" spans="1:13" s="39" customFormat="1" x14ac:dyDescent="0.2">
      <c r="A67" s="56">
        <v>54</v>
      </c>
      <c r="B67" s="107" t="s">
        <v>57</v>
      </c>
      <c r="C67" s="32" t="s">
        <v>134</v>
      </c>
      <c r="D67" s="67">
        <f t="shared" si="0"/>
        <v>2</v>
      </c>
      <c r="E67" s="106" t="s">
        <v>302</v>
      </c>
      <c r="F67" s="38"/>
      <c r="G67" s="38"/>
      <c r="H67" s="38"/>
      <c r="I67" s="38"/>
      <c r="J67" s="38"/>
      <c r="K67" s="38"/>
      <c r="L67" s="38"/>
      <c r="M67" s="38"/>
    </row>
    <row r="68" spans="1:13" s="39" customFormat="1" x14ac:dyDescent="0.2">
      <c r="A68" s="56">
        <v>55</v>
      </c>
      <c r="B68" s="107" t="s">
        <v>58</v>
      </c>
      <c r="C68" s="32" t="s">
        <v>134</v>
      </c>
      <c r="D68" s="67">
        <f t="shared" si="0"/>
        <v>2</v>
      </c>
      <c r="E68" s="106" t="s">
        <v>333</v>
      </c>
      <c r="F68" s="38"/>
      <c r="G68" s="38"/>
      <c r="H68" s="38"/>
      <c r="I68" s="38"/>
      <c r="J68" s="38"/>
      <c r="K68" s="38"/>
      <c r="L68" s="38"/>
      <c r="M68" s="38"/>
    </row>
    <row r="69" spans="1:13" x14ac:dyDescent="0.2">
      <c r="A69" s="56">
        <v>56</v>
      </c>
      <c r="B69" s="107" t="s">
        <v>59</v>
      </c>
      <c r="C69" s="32" t="s">
        <v>135</v>
      </c>
      <c r="D69" s="67">
        <f t="shared" si="0"/>
        <v>0</v>
      </c>
      <c r="E69" s="106" t="s">
        <v>275</v>
      </c>
      <c r="F69" s="1"/>
      <c r="G69" s="1"/>
      <c r="H69" s="1"/>
      <c r="I69" s="1"/>
      <c r="J69" s="1"/>
      <c r="K69" s="1"/>
      <c r="L69" s="1"/>
      <c r="M69" s="1"/>
    </row>
    <row r="70" spans="1:13" s="37" customFormat="1" ht="12" customHeight="1" x14ac:dyDescent="0.2">
      <c r="A70" s="55"/>
      <c r="B70" s="65" t="s">
        <v>60</v>
      </c>
      <c r="C70" s="111"/>
      <c r="D70" s="105"/>
      <c r="E70" s="105"/>
      <c r="F70" s="36"/>
      <c r="G70" s="36"/>
      <c r="H70" s="36"/>
      <c r="I70" s="36"/>
      <c r="J70" s="36"/>
      <c r="K70" s="36"/>
      <c r="L70" s="36"/>
      <c r="M70" s="36"/>
    </row>
    <row r="71" spans="1:13" s="39" customFormat="1" x14ac:dyDescent="0.2">
      <c r="A71" s="56">
        <v>57</v>
      </c>
      <c r="B71" s="107" t="s">
        <v>61</v>
      </c>
      <c r="C71" s="32" t="s">
        <v>134</v>
      </c>
      <c r="D71" s="67">
        <f t="shared" si="0"/>
        <v>2</v>
      </c>
      <c r="E71" s="106" t="s">
        <v>305</v>
      </c>
      <c r="F71" s="38"/>
      <c r="G71" s="38"/>
      <c r="H71" s="38"/>
      <c r="I71" s="38"/>
      <c r="J71" s="38"/>
      <c r="K71" s="38"/>
      <c r="L71" s="38"/>
      <c r="M71" s="38"/>
    </row>
    <row r="72" spans="1:13" x14ac:dyDescent="0.2">
      <c r="A72" s="56">
        <v>58</v>
      </c>
      <c r="B72" s="107" t="s">
        <v>62</v>
      </c>
      <c r="C72" s="32" t="s">
        <v>135</v>
      </c>
      <c r="D72" s="67">
        <f t="shared" si="0"/>
        <v>0</v>
      </c>
      <c r="E72" s="106" t="s">
        <v>496</v>
      </c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56">
        <v>59</v>
      </c>
      <c r="B73" s="107" t="s">
        <v>63</v>
      </c>
      <c r="C73" s="32" t="s">
        <v>135</v>
      </c>
      <c r="D73" s="67">
        <f t="shared" si="0"/>
        <v>0</v>
      </c>
      <c r="E73" s="106" t="s">
        <v>497</v>
      </c>
      <c r="F73" s="1"/>
      <c r="G73" s="1"/>
      <c r="H73" s="1"/>
      <c r="I73" s="1"/>
      <c r="J73" s="1"/>
      <c r="K73" s="1"/>
      <c r="L73" s="1"/>
      <c r="M73" s="1"/>
    </row>
    <row r="74" spans="1:13" s="39" customFormat="1" x14ac:dyDescent="0.2">
      <c r="A74" s="56">
        <v>60</v>
      </c>
      <c r="B74" s="107" t="s">
        <v>64</v>
      </c>
      <c r="C74" s="32" t="s">
        <v>135</v>
      </c>
      <c r="D74" s="67">
        <f t="shared" si="0"/>
        <v>0</v>
      </c>
      <c r="E74" s="106" t="s">
        <v>287</v>
      </c>
      <c r="F74" s="38"/>
      <c r="G74" s="38"/>
      <c r="H74" s="38"/>
      <c r="I74" s="38"/>
      <c r="J74" s="38"/>
      <c r="K74" s="38"/>
      <c r="L74" s="38"/>
      <c r="M74" s="38"/>
    </row>
    <row r="75" spans="1:13" s="39" customFormat="1" x14ac:dyDescent="0.2">
      <c r="A75" s="56">
        <v>61</v>
      </c>
      <c r="B75" s="107" t="s">
        <v>65</v>
      </c>
      <c r="C75" s="32" t="s">
        <v>134</v>
      </c>
      <c r="D75" s="67">
        <f>IF(C75=C$5,2,0)</f>
        <v>2</v>
      </c>
      <c r="E75" s="106" t="s">
        <v>342</v>
      </c>
      <c r="F75" s="38"/>
      <c r="G75" s="38"/>
      <c r="H75" s="38"/>
      <c r="I75" s="38"/>
      <c r="J75" s="38"/>
      <c r="K75" s="38"/>
      <c r="L75" s="38"/>
      <c r="M75" s="38"/>
    </row>
    <row r="76" spans="1:13" s="39" customFormat="1" x14ac:dyDescent="0.2">
      <c r="A76" s="56">
        <v>62</v>
      </c>
      <c r="B76" s="107" t="s">
        <v>66</v>
      </c>
      <c r="C76" s="32" t="s">
        <v>134</v>
      </c>
      <c r="D76" s="67">
        <f>IF(C76=C$5,2,0)</f>
        <v>2</v>
      </c>
      <c r="E76" s="106" t="s">
        <v>341</v>
      </c>
      <c r="F76" s="38"/>
      <c r="G76" s="38"/>
      <c r="H76" s="38"/>
      <c r="I76" s="38"/>
      <c r="J76" s="38"/>
      <c r="K76" s="38"/>
      <c r="L76" s="38"/>
      <c r="M76" s="38"/>
    </row>
    <row r="77" spans="1:13" s="37" customFormat="1" ht="12.75" customHeight="1" x14ac:dyDescent="0.2">
      <c r="A77" s="55"/>
      <c r="B77" s="65" t="s">
        <v>67</v>
      </c>
      <c r="C77" s="111"/>
      <c r="D77" s="105"/>
      <c r="E77" s="105"/>
      <c r="F77" s="36"/>
      <c r="G77" s="36"/>
      <c r="H77" s="36"/>
      <c r="I77" s="36"/>
      <c r="J77" s="36"/>
      <c r="K77" s="36"/>
      <c r="L77" s="36"/>
      <c r="M77" s="36"/>
    </row>
    <row r="78" spans="1:13" s="39" customFormat="1" x14ac:dyDescent="0.2">
      <c r="A78" s="56">
        <v>63</v>
      </c>
      <c r="B78" s="107" t="s">
        <v>68</v>
      </c>
      <c r="C78" s="32" t="s">
        <v>135</v>
      </c>
      <c r="D78" s="67">
        <f t="shared" ref="D78:D89" si="1">IF(C78=C$5,2,0)</f>
        <v>0</v>
      </c>
      <c r="E78" s="106" t="s">
        <v>402</v>
      </c>
      <c r="F78" s="38"/>
      <c r="G78" s="38"/>
      <c r="H78" s="38"/>
      <c r="I78" s="38"/>
      <c r="J78" s="38"/>
      <c r="K78" s="38"/>
      <c r="L78" s="38"/>
      <c r="M78" s="38"/>
    </row>
    <row r="79" spans="1:13" s="39" customFormat="1" x14ac:dyDescent="0.2">
      <c r="A79" s="56">
        <v>64</v>
      </c>
      <c r="B79" s="107" t="s">
        <v>69</v>
      </c>
      <c r="C79" s="32" t="s">
        <v>134</v>
      </c>
      <c r="D79" s="67">
        <f t="shared" si="1"/>
        <v>2</v>
      </c>
      <c r="E79" s="122" t="s">
        <v>312</v>
      </c>
      <c r="F79" s="38"/>
      <c r="G79" s="38"/>
      <c r="H79" s="38"/>
      <c r="I79" s="38"/>
      <c r="J79" s="38"/>
      <c r="K79" s="38"/>
      <c r="L79" s="38"/>
      <c r="M79" s="38"/>
    </row>
    <row r="80" spans="1:13" s="39" customFormat="1" x14ac:dyDescent="0.2">
      <c r="A80" s="56">
        <v>65</v>
      </c>
      <c r="B80" s="107" t="s">
        <v>70</v>
      </c>
      <c r="C80" s="32" t="s">
        <v>135</v>
      </c>
      <c r="D80" s="67">
        <f t="shared" si="1"/>
        <v>0</v>
      </c>
      <c r="E80" s="106" t="s">
        <v>498</v>
      </c>
      <c r="F80" s="38"/>
      <c r="G80" s="38"/>
      <c r="H80" s="38"/>
      <c r="I80" s="38"/>
      <c r="J80" s="38"/>
      <c r="K80" s="38"/>
      <c r="L80" s="38"/>
      <c r="M80" s="38"/>
    </row>
    <row r="81" spans="1:13" s="39" customFormat="1" x14ac:dyDescent="0.2">
      <c r="A81" s="56">
        <v>66</v>
      </c>
      <c r="B81" s="107" t="s">
        <v>71</v>
      </c>
      <c r="C81" s="32" t="s">
        <v>135</v>
      </c>
      <c r="D81" s="67">
        <f t="shared" si="1"/>
        <v>0</v>
      </c>
      <c r="E81" s="106" t="s">
        <v>291</v>
      </c>
      <c r="F81" s="38"/>
      <c r="G81" s="38"/>
      <c r="H81" s="38"/>
      <c r="I81" s="38"/>
      <c r="J81" s="38"/>
      <c r="K81" s="38"/>
      <c r="L81" s="38"/>
      <c r="M81" s="38"/>
    </row>
    <row r="82" spans="1:13" x14ac:dyDescent="0.2">
      <c r="A82" s="56">
        <v>67</v>
      </c>
      <c r="B82" s="107" t="s">
        <v>72</v>
      </c>
      <c r="C82" s="32" t="s">
        <v>135</v>
      </c>
      <c r="D82" s="67">
        <f t="shared" si="1"/>
        <v>0</v>
      </c>
      <c r="E82" s="106" t="s">
        <v>292</v>
      </c>
      <c r="F82" s="1"/>
      <c r="G82" s="1"/>
      <c r="H82" s="1"/>
      <c r="I82" s="1"/>
      <c r="J82" s="1"/>
      <c r="K82" s="1"/>
      <c r="L82" s="1"/>
      <c r="M82" s="1"/>
    </row>
    <row r="83" spans="1:13" s="39" customFormat="1" x14ac:dyDescent="0.2">
      <c r="A83" s="56">
        <v>68</v>
      </c>
      <c r="B83" s="107" t="s">
        <v>73</v>
      </c>
      <c r="C83" s="32" t="s">
        <v>135</v>
      </c>
      <c r="D83" s="67">
        <f t="shared" si="1"/>
        <v>0</v>
      </c>
      <c r="E83" s="106" t="s">
        <v>301</v>
      </c>
      <c r="F83" s="38"/>
      <c r="G83" s="38"/>
      <c r="H83" s="38"/>
      <c r="I83" s="38"/>
      <c r="J83" s="38"/>
      <c r="K83" s="38"/>
      <c r="L83" s="38"/>
      <c r="M83" s="38"/>
    </row>
    <row r="84" spans="1:13" x14ac:dyDescent="0.2">
      <c r="A84" s="56">
        <v>69</v>
      </c>
      <c r="B84" s="107" t="s">
        <v>74</v>
      </c>
      <c r="C84" s="32" t="s">
        <v>134</v>
      </c>
      <c r="D84" s="67">
        <f t="shared" si="1"/>
        <v>2</v>
      </c>
      <c r="E84" s="106" t="s">
        <v>283</v>
      </c>
      <c r="F84" s="1"/>
      <c r="G84" s="1"/>
      <c r="H84" s="1"/>
      <c r="I84" s="1"/>
      <c r="J84" s="1"/>
      <c r="K84" s="1"/>
      <c r="L84" s="1"/>
      <c r="M84" s="1"/>
    </row>
    <row r="85" spans="1:13" s="39" customFormat="1" x14ac:dyDescent="0.2">
      <c r="A85" s="56">
        <v>70</v>
      </c>
      <c r="B85" s="107" t="s">
        <v>75</v>
      </c>
      <c r="C85" s="32" t="s">
        <v>134</v>
      </c>
      <c r="D85" s="67">
        <f t="shared" si="1"/>
        <v>2</v>
      </c>
      <c r="E85" s="106" t="s">
        <v>334</v>
      </c>
      <c r="F85" s="38"/>
      <c r="G85" s="38"/>
      <c r="H85" s="38"/>
      <c r="I85" s="38"/>
      <c r="J85" s="38"/>
      <c r="K85" s="38"/>
      <c r="L85" s="38"/>
      <c r="M85" s="38"/>
    </row>
    <row r="86" spans="1:13" s="39" customFormat="1" x14ac:dyDescent="0.2">
      <c r="A86" s="56">
        <v>71</v>
      </c>
      <c r="B86" s="107" t="s">
        <v>76</v>
      </c>
      <c r="C86" s="32" t="s">
        <v>134</v>
      </c>
      <c r="D86" s="67">
        <f t="shared" si="1"/>
        <v>2</v>
      </c>
      <c r="E86" s="106" t="s">
        <v>306</v>
      </c>
      <c r="F86" s="38"/>
      <c r="G86" s="38"/>
      <c r="H86" s="38"/>
      <c r="I86" s="38"/>
      <c r="J86" s="38"/>
      <c r="K86" s="38"/>
      <c r="L86" s="38"/>
      <c r="M86" s="38"/>
    </row>
    <row r="87" spans="1:13" x14ac:dyDescent="0.2">
      <c r="A87" s="56">
        <v>72</v>
      </c>
      <c r="B87" s="107" t="s">
        <v>77</v>
      </c>
      <c r="C87" s="32" t="s">
        <v>135</v>
      </c>
      <c r="D87" s="67">
        <f t="shared" si="1"/>
        <v>0</v>
      </c>
      <c r="E87" s="106" t="s">
        <v>293</v>
      </c>
      <c r="F87" s="1"/>
      <c r="G87" s="1"/>
      <c r="H87" s="1"/>
      <c r="I87" s="1"/>
      <c r="J87" s="1"/>
      <c r="K87" s="1"/>
      <c r="L87" s="1"/>
      <c r="M87" s="1"/>
    </row>
    <row r="88" spans="1:13" s="39" customFormat="1" x14ac:dyDescent="0.2">
      <c r="A88" s="56">
        <v>73</v>
      </c>
      <c r="B88" s="107" t="s">
        <v>78</v>
      </c>
      <c r="C88" s="32" t="s">
        <v>134</v>
      </c>
      <c r="D88" s="67">
        <f t="shared" si="1"/>
        <v>2</v>
      </c>
      <c r="E88" s="106" t="s">
        <v>286</v>
      </c>
      <c r="F88" s="38"/>
      <c r="G88" s="38"/>
      <c r="H88" s="38"/>
      <c r="I88" s="38"/>
      <c r="J88" s="38"/>
      <c r="K88" s="38"/>
      <c r="L88" s="38"/>
      <c r="M88" s="38"/>
    </row>
    <row r="89" spans="1:13" s="39" customFormat="1" x14ac:dyDescent="0.2">
      <c r="A89" s="56">
        <v>74</v>
      </c>
      <c r="B89" s="107" t="s">
        <v>79</v>
      </c>
      <c r="C89" s="32" t="s">
        <v>134</v>
      </c>
      <c r="D89" s="67">
        <f t="shared" si="1"/>
        <v>2</v>
      </c>
      <c r="E89" s="106" t="s">
        <v>280</v>
      </c>
      <c r="F89" s="38"/>
      <c r="G89" s="38"/>
      <c r="H89" s="38"/>
      <c r="I89" s="38"/>
      <c r="J89" s="38"/>
      <c r="K89" s="38"/>
      <c r="L89" s="38"/>
      <c r="M89" s="38"/>
    </row>
    <row r="90" spans="1:13" s="37" customFormat="1" ht="14.25" customHeight="1" x14ac:dyDescent="0.2">
      <c r="A90" s="55"/>
      <c r="B90" s="65" t="s">
        <v>80</v>
      </c>
      <c r="C90" s="111"/>
      <c r="D90" s="105"/>
      <c r="E90" s="105"/>
      <c r="F90" s="36"/>
      <c r="G90" s="36"/>
      <c r="H90" s="36"/>
      <c r="I90" s="36"/>
      <c r="J90" s="36"/>
      <c r="K90" s="36"/>
      <c r="L90" s="36"/>
      <c r="M90" s="36"/>
    </row>
    <row r="91" spans="1:13" s="39" customFormat="1" x14ac:dyDescent="0.2">
      <c r="A91" s="56">
        <v>75</v>
      </c>
      <c r="B91" s="107" t="s">
        <v>81</v>
      </c>
      <c r="C91" s="32" t="s">
        <v>134</v>
      </c>
      <c r="D91" s="67">
        <f t="shared" ref="D91:D102" si="2">IF(C91=C$5,2,0)</f>
        <v>2</v>
      </c>
      <c r="E91" s="106" t="s">
        <v>300</v>
      </c>
      <c r="F91" s="38"/>
      <c r="G91" s="38"/>
      <c r="H91" s="38"/>
      <c r="I91" s="38"/>
      <c r="J91" s="38"/>
      <c r="K91" s="38"/>
      <c r="L91" s="38"/>
      <c r="M91" s="38"/>
    </row>
    <row r="92" spans="1:13" s="39" customFormat="1" x14ac:dyDescent="0.2">
      <c r="A92" s="56">
        <v>76</v>
      </c>
      <c r="B92" s="107" t="s">
        <v>82</v>
      </c>
      <c r="C92" s="32" t="s">
        <v>135</v>
      </c>
      <c r="D92" s="67">
        <f t="shared" si="2"/>
        <v>0</v>
      </c>
      <c r="E92" s="106" t="s">
        <v>307</v>
      </c>
      <c r="F92" s="38"/>
      <c r="G92" s="38"/>
      <c r="H92" s="38"/>
      <c r="I92" s="38"/>
      <c r="J92" s="38"/>
      <c r="K92" s="38"/>
      <c r="L92" s="38"/>
      <c r="M92" s="38"/>
    </row>
    <row r="93" spans="1:13" x14ac:dyDescent="0.2">
      <c r="A93" s="56">
        <v>77</v>
      </c>
      <c r="B93" s="107" t="s">
        <v>83</v>
      </c>
      <c r="C93" s="32" t="s">
        <v>134</v>
      </c>
      <c r="D93" s="67">
        <f t="shared" si="2"/>
        <v>2</v>
      </c>
      <c r="E93" s="106" t="s">
        <v>268</v>
      </c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56">
        <v>78</v>
      </c>
      <c r="B94" s="107" t="s">
        <v>84</v>
      </c>
      <c r="C94" s="32" t="s">
        <v>134</v>
      </c>
      <c r="D94" s="67">
        <f t="shared" si="2"/>
        <v>2</v>
      </c>
      <c r="E94" s="106" t="s">
        <v>266</v>
      </c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56">
        <v>79</v>
      </c>
      <c r="B95" s="107" t="s">
        <v>85</v>
      </c>
      <c r="C95" s="32" t="s">
        <v>134</v>
      </c>
      <c r="D95" s="67">
        <f t="shared" si="2"/>
        <v>2</v>
      </c>
      <c r="E95" s="106" t="s">
        <v>277</v>
      </c>
      <c r="F95" s="1"/>
      <c r="G95" s="1"/>
      <c r="H95" s="1"/>
      <c r="I95" s="1"/>
      <c r="J95" s="1"/>
      <c r="K95" s="1"/>
      <c r="L95" s="1"/>
      <c r="M95" s="1"/>
    </row>
    <row r="96" spans="1:13" s="39" customFormat="1" x14ac:dyDescent="0.2">
      <c r="A96" s="56">
        <v>80</v>
      </c>
      <c r="B96" s="107" t="s">
        <v>86</v>
      </c>
      <c r="C96" s="32" t="s">
        <v>135</v>
      </c>
      <c r="D96" s="67">
        <f t="shared" si="2"/>
        <v>0</v>
      </c>
      <c r="E96" s="106" t="s">
        <v>499</v>
      </c>
      <c r="F96" s="38"/>
      <c r="G96" s="38"/>
      <c r="H96" s="38"/>
      <c r="I96" s="38"/>
      <c r="J96" s="38"/>
      <c r="K96" s="38"/>
      <c r="L96" s="38"/>
      <c r="M96" s="38"/>
    </row>
    <row r="97" spans="1:13" s="39" customFormat="1" x14ac:dyDescent="0.2">
      <c r="A97" s="56">
        <v>81</v>
      </c>
      <c r="B97" s="107" t="s">
        <v>87</v>
      </c>
      <c r="C97" s="32" t="s">
        <v>135</v>
      </c>
      <c r="D97" s="67">
        <f t="shared" si="2"/>
        <v>0</v>
      </c>
      <c r="E97" s="106" t="s">
        <v>296</v>
      </c>
      <c r="F97" s="38"/>
      <c r="G97" s="38"/>
      <c r="H97" s="38"/>
      <c r="I97" s="38"/>
      <c r="J97" s="38"/>
      <c r="K97" s="38"/>
      <c r="L97" s="38"/>
      <c r="M97" s="38"/>
    </row>
    <row r="98" spans="1:13" s="39" customFormat="1" x14ac:dyDescent="0.2">
      <c r="A98" s="56">
        <v>82</v>
      </c>
      <c r="B98" s="107" t="s">
        <v>88</v>
      </c>
      <c r="C98" s="32" t="s">
        <v>135</v>
      </c>
      <c r="D98" s="67">
        <f t="shared" si="2"/>
        <v>0</v>
      </c>
      <c r="E98" s="106" t="s">
        <v>500</v>
      </c>
      <c r="F98" s="38"/>
      <c r="G98" s="38"/>
      <c r="H98" s="38"/>
      <c r="I98" s="38"/>
      <c r="J98" s="38"/>
      <c r="K98" s="38"/>
      <c r="L98" s="38"/>
      <c r="M98" s="38"/>
    </row>
    <row r="99" spans="1:13" s="39" customFormat="1" x14ac:dyDescent="0.2">
      <c r="A99" s="56">
        <v>83</v>
      </c>
      <c r="B99" s="107" t="s">
        <v>89</v>
      </c>
      <c r="C99" s="32" t="s">
        <v>134</v>
      </c>
      <c r="D99" s="67">
        <f t="shared" si="2"/>
        <v>2</v>
      </c>
      <c r="E99" s="106" t="s">
        <v>336</v>
      </c>
      <c r="F99" s="38"/>
      <c r="G99" s="38"/>
      <c r="H99" s="38"/>
      <c r="I99" s="38"/>
      <c r="J99" s="38"/>
      <c r="K99" s="38"/>
      <c r="L99" s="38"/>
      <c r="M99" s="38"/>
    </row>
    <row r="100" spans="1:13" s="37" customFormat="1" ht="13.5" customHeight="1" x14ac:dyDescent="0.2">
      <c r="A100" s="55"/>
      <c r="B100" s="65" t="s">
        <v>162</v>
      </c>
      <c r="C100" s="111"/>
      <c r="D100" s="105"/>
      <c r="E100" s="105"/>
      <c r="F100" s="36"/>
      <c r="G100" s="36"/>
      <c r="H100" s="36"/>
      <c r="I100" s="36"/>
      <c r="J100" s="36"/>
      <c r="K100" s="36"/>
      <c r="L100" s="36"/>
      <c r="M100" s="36"/>
    </row>
    <row r="101" spans="1:13" x14ac:dyDescent="0.2">
      <c r="A101" s="56">
        <v>84</v>
      </c>
      <c r="B101" s="107" t="s">
        <v>163</v>
      </c>
      <c r="C101" s="32" t="s">
        <v>135</v>
      </c>
      <c r="D101" s="67">
        <f t="shared" si="2"/>
        <v>0</v>
      </c>
      <c r="E101" s="106" t="s">
        <v>339</v>
      </c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56">
        <v>85</v>
      </c>
      <c r="B102" s="107" t="s">
        <v>164</v>
      </c>
      <c r="C102" s="32" t="s">
        <v>135</v>
      </c>
      <c r="D102" s="67">
        <f t="shared" si="2"/>
        <v>0</v>
      </c>
      <c r="E102" s="106" t="s">
        <v>338</v>
      </c>
    </row>
    <row r="106" spans="1:13" x14ac:dyDescent="0.2">
      <c r="A106" s="41"/>
      <c r="B106" s="42"/>
      <c r="C106" s="43"/>
      <c r="D106" s="43"/>
      <c r="E106" s="43"/>
    </row>
    <row r="113" spans="1:5" x14ac:dyDescent="0.2">
      <c r="A113" s="41"/>
      <c r="B113" s="42"/>
      <c r="C113" s="43"/>
      <c r="D113" s="43"/>
      <c r="E113" s="43"/>
    </row>
    <row r="117" spans="1:5" x14ac:dyDescent="0.2">
      <c r="A117" s="41"/>
      <c r="B117" s="42"/>
      <c r="C117" s="43"/>
      <c r="D117" s="43"/>
      <c r="E117" s="43"/>
    </row>
    <row r="120" spans="1:5" x14ac:dyDescent="0.2">
      <c r="A120" s="41"/>
      <c r="B120" s="42"/>
      <c r="C120" s="43"/>
      <c r="D120" s="43"/>
      <c r="E120" s="43"/>
    </row>
    <row r="124" spans="1:5" x14ac:dyDescent="0.2">
      <c r="A124" s="41"/>
      <c r="B124" s="42"/>
      <c r="C124" s="43"/>
      <c r="D124" s="43"/>
      <c r="E124" s="43"/>
    </row>
    <row r="127" spans="1:5" x14ac:dyDescent="0.2">
      <c r="A127" s="41"/>
      <c r="B127" s="42"/>
      <c r="C127" s="43"/>
      <c r="D127" s="43"/>
      <c r="E127" s="43"/>
    </row>
    <row r="131" spans="1:5" x14ac:dyDescent="0.2">
      <c r="A131" s="41"/>
      <c r="B131" s="42"/>
      <c r="C131" s="43"/>
      <c r="D131" s="43"/>
      <c r="E131" s="43"/>
    </row>
  </sheetData>
  <mergeCells count="6">
    <mergeCell ref="A1:E1"/>
    <mergeCell ref="A3:E3"/>
    <mergeCell ref="E4:E7"/>
    <mergeCell ref="A4:A7"/>
    <mergeCell ref="D4:D7"/>
    <mergeCell ref="B5:B7"/>
  </mergeCells>
  <dataValidations count="1">
    <dataValidation type="list" allowBlank="1" showInputMessage="1" showErrorMessage="1" sqref="C10:C27 C29:C39 C41:C46 C48:C54 C56:C69 C71:C76 C78:C89 C91:C99 C101:C102">
      <formula1>Выбор_1.3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3" orientation="landscape" r:id="rId1"/>
  <headerFooter>
    <oddFooter>&amp;A&amp;RСтраница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8"/>
  <sheetViews>
    <sheetView view="pageBreakPreview" zoomScaleNormal="100" zoomScaleSheetLayoutView="100" workbookViewId="0">
      <pane xSplit="2" ySplit="9" topLeftCell="C76" activePane="bottomRight" state="frozen"/>
      <selection activeCell="B2" sqref="B1:B1048576"/>
      <selection pane="topRight" activeCell="B2" sqref="B1:B1048576"/>
      <selection pane="bottomLeft" activeCell="B2" sqref="B1:B1048576"/>
      <selection pane="bottomRight" activeCell="H102" sqref="H102"/>
    </sheetView>
  </sheetViews>
  <sheetFormatPr defaultColWidth="9.140625" defaultRowHeight="12.75" x14ac:dyDescent="0.2"/>
  <cols>
    <col min="1" max="1" width="4.140625" style="144" customWidth="1"/>
    <col min="2" max="2" width="21" style="64" customWidth="1"/>
    <col min="3" max="3" width="25.28515625" style="64" customWidth="1"/>
    <col min="4" max="4" width="15.7109375" style="64" customWidth="1"/>
    <col min="5" max="5" width="14" style="64" customWidth="1"/>
    <col min="6" max="6" width="25.28515625" style="148" customWidth="1"/>
    <col min="7" max="7" width="12.85546875" style="148" customWidth="1"/>
    <col min="8" max="8" width="74.42578125" style="59" customWidth="1"/>
    <col min="9" max="16384" width="9.140625" style="64"/>
  </cols>
  <sheetData>
    <row r="1" spans="1:16" ht="19.5" customHeight="1" x14ac:dyDescent="0.2">
      <c r="A1" s="128" t="s">
        <v>167</v>
      </c>
      <c r="B1" s="128"/>
      <c r="C1" s="128"/>
      <c r="D1" s="128"/>
      <c r="E1" s="128"/>
      <c r="F1" s="128"/>
      <c r="G1" s="82"/>
      <c r="H1" s="71"/>
    </row>
    <row r="2" spans="1:16" s="130" customFormat="1" ht="20.100000000000001" customHeight="1" x14ac:dyDescent="0.25">
      <c r="A2" s="75" t="s">
        <v>504</v>
      </c>
      <c r="B2" s="174"/>
      <c r="G2" s="115"/>
      <c r="H2" s="129"/>
    </row>
    <row r="3" spans="1:16" s="130" customFormat="1" ht="106.5" customHeight="1" x14ac:dyDescent="0.25">
      <c r="A3" s="233" t="str">
        <f>'Методика (Раздел 1)'!B25</f>
        <v>Чем больше решений о направлении бюджетных инвестиций на финансирование конкретных объектов утверждено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власти.
В целях оценки показателя для расчета общего объема бюджетных инвестиций учитываются все элементы 400 группы вида расходов бюджетов, в том числе: а) бюджетные инвестиции в объекты капитального строительства государственной (муниципальной) собственности; б) бюджетные инвестиции на приобретение объектов недвижимого имущества в государственную (муниципальную) собственность; в) бюджетные инвестиции в соответствии с концессионными соглашениями; г) бюджетные инвестиции юридическим лицам, не являющимся государственными (муниципальными) учреждениями и государственными (муниципальными) унитарными предприятиями, в объекты капитального строительства или на приобретение недвижимого имущества; д) субсидии бюджетным и автономных учреждениям субъекта РФ, государственным унитарным предприятиям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собственность.</v>
      </c>
      <c r="B3" s="233"/>
      <c r="C3" s="233"/>
      <c r="D3" s="233"/>
      <c r="E3" s="233"/>
      <c r="F3" s="233"/>
      <c r="G3" s="233"/>
      <c r="H3" s="233"/>
    </row>
    <row r="4" spans="1:16" ht="53.25" customHeight="1" x14ac:dyDescent="0.2">
      <c r="A4" s="231" t="s">
        <v>117</v>
      </c>
      <c r="B4" s="214" t="s">
        <v>90</v>
      </c>
      <c r="C4" s="231" t="s">
        <v>174</v>
      </c>
      <c r="D4" s="231" t="s">
        <v>579</v>
      </c>
      <c r="E4" s="231" t="s">
        <v>101</v>
      </c>
      <c r="F4" s="231" t="str">
        <f>'Методика (Раздел 1)'!B24</f>
        <v>Доля бюджетных инвестиций, распределенных по объектам законом о бюджете на 2015 год, в общем объеме бюджетных инвестиций, предусмотренных законом о бюджете на 2015 год.</v>
      </c>
      <c r="G4" s="16" t="s">
        <v>168</v>
      </c>
      <c r="H4" s="214" t="s">
        <v>110</v>
      </c>
      <c r="I4" s="63"/>
      <c r="J4" s="63"/>
      <c r="K4" s="63"/>
      <c r="L4" s="63"/>
      <c r="M4" s="63"/>
      <c r="N4" s="63"/>
      <c r="O4" s="63"/>
      <c r="P4" s="63"/>
    </row>
    <row r="5" spans="1:16" s="133" customFormat="1" ht="15.95" customHeight="1" x14ac:dyDescent="0.2">
      <c r="A5" s="234"/>
      <c r="B5" s="215"/>
      <c r="C5" s="234"/>
      <c r="D5" s="234"/>
      <c r="E5" s="234"/>
      <c r="F5" s="234"/>
      <c r="G5" s="99" t="str">
        <f>'Методика (Раздел 1)'!B26</f>
        <v>85% и более</v>
      </c>
      <c r="H5" s="215"/>
      <c r="I5" s="132"/>
      <c r="J5" s="132"/>
      <c r="K5" s="132"/>
      <c r="L5" s="132"/>
      <c r="M5" s="132"/>
      <c r="N5" s="132"/>
      <c r="O5" s="132"/>
      <c r="P5" s="132"/>
    </row>
    <row r="6" spans="1:16" ht="15.95" customHeight="1" x14ac:dyDescent="0.2">
      <c r="A6" s="234"/>
      <c r="B6" s="216"/>
      <c r="C6" s="232"/>
      <c r="D6" s="234"/>
      <c r="E6" s="234"/>
      <c r="F6" s="234"/>
      <c r="G6" s="99" t="str">
        <f>'Методика (Раздел 1)'!B27</f>
        <v>75% и более</v>
      </c>
      <c r="H6" s="215"/>
      <c r="I6" s="63"/>
      <c r="J6" s="63"/>
      <c r="K6" s="63"/>
      <c r="L6" s="63"/>
      <c r="M6" s="63"/>
      <c r="N6" s="63"/>
      <c r="O6" s="63"/>
      <c r="P6" s="63"/>
    </row>
    <row r="7" spans="1:16" s="135" customFormat="1" ht="15.95" customHeight="1" x14ac:dyDescent="0.2">
      <c r="A7" s="234"/>
      <c r="B7" s="231" t="s">
        <v>152</v>
      </c>
      <c r="C7" s="131" t="s">
        <v>93</v>
      </c>
      <c r="D7" s="232"/>
      <c r="E7" s="232"/>
      <c r="F7" s="232"/>
      <c r="G7" s="99" t="str">
        <f>'Методика (Раздел 1)'!B28</f>
        <v>65% и более</v>
      </c>
      <c r="H7" s="215"/>
      <c r="I7" s="134"/>
      <c r="J7" s="134"/>
      <c r="K7" s="134"/>
      <c r="L7" s="134"/>
      <c r="M7" s="134"/>
      <c r="N7" s="134"/>
      <c r="O7" s="134"/>
      <c r="P7" s="134"/>
    </row>
    <row r="8" spans="1:16" s="135" customFormat="1" ht="15.95" customHeight="1" x14ac:dyDescent="0.2">
      <c r="A8" s="232"/>
      <c r="B8" s="232"/>
      <c r="C8" s="131" t="s">
        <v>94</v>
      </c>
      <c r="D8" s="80" t="s">
        <v>92</v>
      </c>
      <c r="E8" s="80" t="s">
        <v>92</v>
      </c>
      <c r="F8" s="164" t="s">
        <v>91</v>
      </c>
      <c r="G8" s="99" t="str">
        <f>'Методика (Раздел 1)'!B29</f>
        <v xml:space="preserve">Менее 65% </v>
      </c>
      <c r="H8" s="216"/>
      <c r="I8" s="134"/>
      <c r="J8" s="134"/>
      <c r="K8" s="134"/>
      <c r="L8" s="134"/>
      <c r="M8" s="134"/>
      <c r="N8" s="134"/>
      <c r="O8" s="134"/>
      <c r="P8" s="134"/>
    </row>
    <row r="9" spans="1:16" ht="15.95" customHeight="1" x14ac:dyDescent="0.2">
      <c r="A9" s="136"/>
      <c r="B9" s="9" t="s">
        <v>0</v>
      </c>
      <c r="C9" s="126"/>
      <c r="D9" s="137"/>
      <c r="E9" s="137"/>
      <c r="F9" s="137"/>
      <c r="G9" s="137"/>
      <c r="H9" s="103"/>
      <c r="I9" s="63"/>
      <c r="J9" s="63"/>
      <c r="K9" s="63"/>
      <c r="L9" s="63"/>
      <c r="M9" s="63"/>
      <c r="N9" s="63"/>
      <c r="O9" s="63"/>
      <c r="P9" s="63"/>
    </row>
    <row r="10" spans="1:16" s="135" customFormat="1" ht="15.95" customHeight="1" x14ac:dyDescent="0.2">
      <c r="A10" s="57">
        <v>1</v>
      </c>
      <c r="B10" s="69" t="s">
        <v>1</v>
      </c>
      <c r="C10" s="165" t="s">
        <v>94</v>
      </c>
      <c r="D10" s="138">
        <v>3689596</v>
      </c>
      <c r="E10" s="138">
        <v>0</v>
      </c>
      <c r="F10" s="46">
        <f t="shared" ref="F10:F27" si="0">E10/D10*100</f>
        <v>0</v>
      </c>
      <c r="G10" s="139">
        <f>IF(F10&gt;=85,3,IF(F10&gt;=75,2,IF(F10&gt;=65,1,0)))</f>
        <v>0</v>
      </c>
      <c r="H10" s="106" t="s">
        <v>507</v>
      </c>
      <c r="I10" s="134"/>
      <c r="J10" s="134"/>
      <c r="K10" s="134"/>
      <c r="L10" s="134"/>
      <c r="M10" s="134"/>
      <c r="N10" s="134"/>
      <c r="O10" s="134"/>
      <c r="P10" s="134"/>
    </row>
    <row r="11" spans="1:16" s="135" customFormat="1" ht="15.95" customHeight="1" x14ac:dyDescent="0.2">
      <c r="A11" s="57">
        <v>2</v>
      </c>
      <c r="B11" s="69" t="s">
        <v>2</v>
      </c>
      <c r="C11" s="165" t="s">
        <v>94</v>
      </c>
      <c r="D11" s="46">
        <v>389422.321</v>
      </c>
      <c r="E11" s="46">
        <v>52018.99</v>
      </c>
      <c r="F11" s="46">
        <f t="shared" si="0"/>
        <v>13.357988793867829</v>
      </c>
      <c r="G11" s="139">
        <f t="shared" ref="G11:G27" si="1">IF(F11&gt;=85,3,IF(F11&gt;=75,2,IF(F11&gt;=65,1,0)))</f>
        <v>0</v>
      </c>
      <c r="H11" s="106" t="s">
        <v>349</v>
      </c>
      <c r="I11" s="134"/>
      <c r="J11" s="134"/>
      <c r="K11" s="134"/>
      <c r="L11" s="134"/>
      <c r="M11" s="134"/>
      <c r="N11" s="134"/>
      <c r="O11" s="134"/>
      <c r="P11" s="134"/>
    </row>
    <row r="12" spans="1:16" ht="15.95" customHeight="1" x14ac:dyDescent="0.2">
      <c r="A12" s="57">
        <v>3</v>
      </c>
      <c r="B12" s="69" t="s">
        <v>3</v>
      </c>
      <c r="C12" s="165" t="s">
        <v>93</v>
      </c>
      <c r="D12" s="46">
        <v>1911759.4000000001</v>
      </c>
      <c r="E12" s="46">
        <v>1647228.4000000001</v>
      </c>
      <c r="F12" s="46">
        <f t="shared" si="0"/>
        <v>86.162955443033269</v>
      </c>
      <c r="G12" s="139">
        <f t="shared" si="1"/>
        <v>3</v>
      </c>
      <c r="H12" s="106" t="s">
        <v>508</v>
      </c>
      <c r="I12" s="63"/>
      <c r="J12" s="63"/>
      <c r="K12" s="63"/>
      <c r="L12" s="63"/>
      <c r="M12" s="63"/>
      <c r="N12" s="63"/>
      <c r="O12" s="63"/>
      <c r="P12" s="63"/>
    </row>
    <row r="13" spans="1:16" s="135" customFormat="1" ht="15.95" customHeight="1" x14ac:dyDescent="0.2">
      <c r="A13" s="57">
        <v>4</v>
      </c>
      <c r="B13" s="69" t="s">
        <v>4</v>
      </c>
      <c r="C13" s="165" t="s">
        <v>94</v>
      </c>
      <c r="D13" s="46">
        <v>1818076.2</v>
      </c>
      <c r="E13" s="46">
        <v>798241.5</v>
      </c>
      <c r="F13" s="46">
        <f t="shared" si="0"/>
        <v>43.90583298983838</v>
      </c>
      <c r="G13" s="139">
        <f t="shared" si="1"/>
        <v>0</v>
      </c>
      <c r="H13" s="106" t="s">
        <v>351</v>
      </c>
      <c r="I13" s="134"/>
      <c r="J13" s="134"/>
      <c r="K13" s="134"/>
      <c r="L13" s="134"/>
      <c r="M13" s="134"/>
      <c r="N13" s="134"/>
      <c r="O13" s="134"/>
      <c r="P13" s="134"/>
    </row>
    <row r="14" spans="1:16" s="135" customFormat="1" ht="15.95" customHeight="1" x14ac:dyDescent="0.2">
      <c r="A14" s="57">
        <v>5</v>
      </c>
      <c r="B14" s="69" t="s">
        <v>5</v>
      </c>
      <c r="C14" s="165" t="s">
        <v>94</v>
      </c>
      <c r="D14" s="46">
        <v>269543.5</v>
      </c>
      <c r="E14" s="46">
        <v>264543.5</v>
      </c>
      <c r="F14" s="46">
        <f t="shared" si="0"/>
        <v>98.145011844099372</v>
      </c>
      <c r="G14" s="139">
        <f t="shared" si="1"/>
        <v>3</v>
      </c>
      <c r="H14" s="122" t="s">
        <v>421</v>
      </c>
      <c r="I14" s="134"/>
      <c r="J14" s="134"/>
      <c r="K14" s="134"/>
      <c r="L14" s="134"/>
      <c r="M14" s="134"/>
      <c r="N14" s="134"/>
      <c r="O14" s="134"/>
      <c r="P14" s="134"/>
    </row>
    <row r="15" spans="1:16" s="135" customFormat="1" ht="15.95" customHeight="1" x14ac:dyDescent="0.2">
      <c r="A15" s="57">
        <v>6</v>
      </c>
      <c r="B15" s="69" t="s">
        <v>6</v>
      </c>
      <c r="C15" s="165" t="s">
        <v>94</v>
      </c>
      <c r="D15" s="46">
        <v>4734618.2790000001</v>
      </c>
      <c r="E15" s="46">
        <v>4103767.4589999998</v>
      </c>
      <c r="F15" s="46">
        <f t="shared" si="0"/>
        <v>86.675782865155455</v>
      </c>
      <c r="G15" s="139">
        <f t="shared" si="1"/>
        <v>3</v>
      </c>
      <c r="H15" s="106" t="s">
        <v>509</v>
      </c>
      <c r="I15" s="134"/>
      <c r="J15" s="134"/>
      <c r="K15" s="134"/>
      <c r="L15" s="134"/>
      <c r="M15" s="134"/>
      <c r="N15" s="134"/>
      <c r="O15" s="134"/>
      <c r="P15" s="134"/>
    </row>
    <row r="16" spans="1:16" ht="15.95" customHeight="1" x14ac:dyDescent="0.2">
      <c r="A16" s="57">
        <v>7</v>
      </c>
      <c r="B16" s="69" t="s">
        <v>7</v>
      </c>
      <c r="C16" s="165" t="s">
        <v>94</v>
      </c>
      <c r="D16" s="46">
        <v>228487.6</v>
      </c>
      <c r="E16" s="46">
        <v>0</v>
      </c>
      <c r="F16" s="46">
        <f t="shared" si="0"/>
        <v>0</v>
      </c>
      <c r="G16" s="139">
        <f t="shared" si="1"/>
        <v>0</v>
      </c>
      <c r="H16" s="106" t="s">
        <v>510</v>
      </c>
      <c r="I16" s="63"/>
      <c r="J16" s="63"/>
      <c r="K16" s="63"/>
      <c r="L16" s="63"/>
      <c r="M16" s="63"/>
      <c r="N16" s="63"/>
      <c r="O16" s="63"/>
      <c r="P16" s="63"/>
    </row>
    <row r="17" spans="1:16" s="135" customFormat="1" ht="15.95" customHeight="1" x14ac:dyDescent="0.2">
      <c r="A17" s="57">
        <v>8</v>
      </c>
      <c r="B17" s="69" t="s">
        <v>8</v>
      </c>
      <c r="C17" s="165" t="s">
        <v>94</v>
      </c>
      <c r="D17" s="46">
        <v>633796.85900000005</v>
      </c>
      <c r="E17" s="46">
        <v>139998.6</v>
      </c>
      <c r="F17" s="46">
        <f t="shared" si="0"/>
        <v>22.088875640830526</v>
      </c>
      <c r="G17" s="139">
        <f t="shared" si="1"/>
        <v>0</v>
      </c>
      <c r="H17" s="106" t="s">
        <v>323</v>
      </c>
      <c r="I17" s="134"/>
      <c r="J17" s="134"/>
      <c r="K17" s="134"/>
      <c r="L17" s="134"/>
      <c r="M17" s="134"/>
      <c r="N17" s="134"/>
      <c r="O17" s="134"/>
      <c r="P17" s="134"/>
    </row>
    <row r="18" spans="1:16" ht="15.95" customHeight="1" x14ac:dyDescent="0.2">
      <c r="A18" s="57">
        <v>9</v>
      </c>
      <c r="B18" s="69" t="s">
        <v>9</v>
      </c>
      <c r="C18" s="165" t="s">
        <v>94</v>
      </c>
      <c r="D18" s="46">
        <v>2212098.2000000002</v>
      </c>
      <c r="E18" s="46">
        <v>1480669.1</v>
      </c>
      <c r="F18" s="46">
        <f t="shared" si="0"/>
        <v>66.935052883276157</v>
      </c>
      <c r="G18" s="139">
        <f t="shared" si="1"/>
        <v>1</v>
      </c>
      <c r="H18" s="106" t="s">
        <v>511</v>
      </c>
      <c r="I18" s="63"/>
      <c r="J18" s="63"/>
      <c r="K18" s="63"/>
      <c r="L18" s="63"/>
      <c r="M18" s="63"/>
      <c r="N18" s="63"/>
      <c r="O18" s="63"/>
      <c r="P18" s="63"/>
    </row>
    <row r="19" spans="1:16" s="135" customFormat="1" ht="15.95" customHeight="1" x14ac:dyDescent="0.2">
      <c r="A19" s="57">
        <v>10</v>
      </c>
      <c r="B19" s="69" t="s">
        <v>10</v>
      </c>
      <c r="C19" s="165" t="s">
        <v>94</v>
      </c>
      <c r="D19" s="46">
        <v>32499295</v>
      </c>
      <c r="E19" s="46">
        <v>3377428</v>
      </c>
      <c r="F19" s="46">
        <f t="shared" si="0"/>
        <v>10.392311587066736</v>
      </c>
      <c r="G19" s="139">
        <f t="shared" si="1"/>
        <v>0</v>
      </c>
      <c r="H19" s="106" t="s">
        <v>512</v>
      </c>
      <c r="I19" s="134"/>
      <c r="J19" s="134"/>
      <c r="K19" s="134"/>
      <c r="L19" s="134"/>
      <c r="M19" s="134"/>
      <c r="N19" s="134"/>
      <c r="O19" s="134"/>
      <c r="P19" s="134"/>
    </row>
    <row r="20" spans="1:16" s="135" customFormat="1" ht="15.95" customHeight="1" x14ac:dyDescent="0.2">
      <c r="A20" s="57">
        <v>11</v>
      </c>
      <c r="B20" s="69" t="s">
        <v>11</v>
      </c>
      <c r="C20" s="165" t="s">
        <v>93</v>
      </c>
      <c r="D20" s="46">
        <v>996367.10000000009</v>
      </c>
      <c r="E20" s="46">
        <v>669182.70000000007</v>
      </c>
      <c r="F20" s="46">
        <f t="shared" si="0"/>
        <v>67.162263788115851</v>
      </c>
      <c r="G20" s="139">
        <f t="shared" si="1"/>
        <v>1</v>
      </c>
      <c r="H20" s="118" t="s">
        <v>513</v>
      </c>
      <c r="I20" s="134"/>
      <c r="J20" s="134"/>
      <c r="K20" s="134"/>
      <c r="L20" s="134"/>
      <c r="M20" s="134"/>
      <c r="N20" s="134"/>
      <c r="O20" s="134"/>
      <c r="P20" s="134"/>
    </row>
    <row r="21" spans="1:16" s="135" customFormat="1" ht="15.95" customHeight="1" x14ac:dyDescent="0.2">
      <c r="A21" s="57">
        <v>12</v>
      </c>
      <c r="B21" s="69" t="s">
        <v>12</v>
      </c>
      <c r="C21" s="165" t="s">
        <v>93</v>
      </c>
      <c r="D21" s="46">
        <v>852628.71</v>
      </c>
      <c r="E21" s="46">
        <v>311202.01</v>
      </c>
      <c r="F21" s="46">
        <f t="shared" si="0"/>
        <v>36.499123985632629</v>
      </c>
      <c r="G21" s="139">
        <f t="shared" si="1"/>
        <v>0</v>
      </c>
      <c r="H21" s="106" t="s">
        <v>514</v>
      </c>
      <c r="I21" s="134"/>
      <c r="J21" s="134"/>
      <c r="K21" s="134"/>
      <c r="L21" s="134"/>
      <c r="M21" s="134"/>
      <c r="N21" s="134"/>
      <c r="O21" s="134"/>
      <c r="P21" s="134"/>
    </row>
    <row r="22" spans="1:16" ht="15.95" customHeight="1" x14ac:dyDescent="0.2">
      <c r="A22" s="57">
        <v>13</v>
      </c>
      <c r="B22" s="69" t="s">
        <v>13</v>
      </c>
      <c r="C22" s="165" t="s">
        <v>94</v>
      </c>
      <c r="D22" s="46">
        <v>925535.2</v>
      </c>
      <c r="E22" s="46">
        <v>0</v>
      </c>
      <c r="F22" s="46">
        <f t="shared" si="0"/>
        <v>0</v>
      </c>
      <c r="G22" s="139">
        <f t="shared" si="1"/>
        <v>0</v>
      </c>
      <c r="H22" s="106" t="s">
        <v>515</v>
      </c>
      <c r="I22" s="63"/>
      <c r="J22" s="63"/>
      <c r="K22" s="63"/>
      <c r="L22" s="63"/>
      <c r="M22" s="63"/>
      <c r="N22" s="63"/>
      <c r="O22" s="63"/>
      <c r="P22" s="63"/>
    </row>
    <row r="23" spans="1:16" ht="15.95" customHeight="1" x14ac:dyDescent="0.2">
      <c r="A23" s="57">
        <v>14</v>
      </c>
      <c r="B23" s="69" t="s">
        <v>14</v>
      </c>
      <c r="C23" s="165" t="s">
        <v>93</v>
      </c>
      <c r="D23" s="46">
        <v>1139570.5000000002</v>
      </c>
      <c r="E23" s="46">
        <v>377685.1</v>
      </c>
      <c r="F23" s="46">
        <f t="shared" si="0"/>
        <v>33.142758609493654</v>
      </c>
      <c r="G23" s="139">
        <f t="shared" si="1"/>
        <v>0</v>
      </c>
      <c r="H23" s="106" t="s">
        <v>516</v>
      </c>
      <c r="I23" s="63"/>
      <c r="J23" s="63"/>
      <c r="K23" s="63"/>
      <c r="L23" s="63"/>
      <c r="M23" s="63"/>
      <c r="N23" s="63"/>
      <c r="O23" s="63"/>
      <c r="P23" s="63"/>
    </row>
    <row r="24" spans="1:16" ht="15.95" customHeight="1" x14ac:dyDescent="0.2">
      <c r="A24" s="57">
        <v>15</v>
      </c>
      <c r="B24" s="69" t="s">
        <v>15</v>
      </c>
      <c r="C24" s="165" t="s">
        <v>93</v>
      </c>
      <c r="D24" s="46">
        <v>420486.2</v>
      </c>
      <c r="E24" s="46">
        <v>419486.19999999995</v>
      </c>
      <c r="F24" s="46">
        <f t="shared" si="0"/>
        <v>99.762180066789341</v>
      </c>
      <c r="G24" s="139">
        <f t="shared" si="1"/>
        <v>3</v>
      </c>
      <c r="H24" s="106" t="s">
        <v>517</v>
      </c>
      <c r="I24" s="63"/>
      <c r="J24" s="63"/>
      <c r="K24" s="63"/>
      <c r="L24" s="63"/>
      <c r="M24" s="63"/>
      <c r="N24" s="63"/>
      <c r="O24" s="63"/>
      <c r="P24" s="63"/>
    </row>
    <row r="25" spans="1:16" ht="15.95" customHeight="1" x14ac:dyDescent="0.2">
      <c r="A25" s="57">
        <v>16</v>
      </c>
      <c r="B25" s="69" t="s">
        <v>16</v>
      </c>
      <c r="C25" s="165" t="s">
        <v>94</v>
      </c>
      <c r="D25" s="46">
        <v>965475.29999999993</v>
      </c>
      <c r="E25" s="46">
        <v>187572.3</v>
      </c>
      <c r="F25" s="46">
        <f t="shared" si="0"/>
        <v>19.427975008785829</v>
      </c>
      <c r="G25" s="139">
        <f t="shared" si="1"/>
        <v>0</v>
      </c>
      <c r="H25" s="106" t="s">
        <v>345</v>
      </c>
      <c r="I25" s="63"/>
      <c r="J25" s="63"/>
      <c r="K25" s="63"/>
      <c r="L25" s="63"/>
      <c r="M25" s="63"/>
      <c r="N25" s="63"/>
      <c r="O25" s="63"/>
      <c r="P25" s="63"/>
    </row>
    <row r="26" spans="1:16" s="135" customFormat="1" ht="15.95" customHeight="1" x14ac:dyDescent="0.2">
      <c r="A26" s="57">
        <v>17</v>
      </c>
      <c r="B26" s="69" t="s">
        <v>17</v>
      </c>
      <c r="C26" s="165" t="s">
        <v>94</v>
      </c>
      <c r="D26" s="46">
        <v>1872253.2919999999</v>
      </c>
      <c r="E26" s="46">
        <v>423187.54599999997</v>
      </c>
      <c r="F26" s="46">
        <f t="shared" si="0"/>
        <v>22.603114002162481</v>
      </c>
      <c r="G26" s="139">
        <f t="shared" si="1"/>
        <v>0</v>
      </c>
      <c r="H26" s="106" t="s">
        <v>433</v>
      </c>
      <c r="I26" s="134"/>
      <c r="J26" s="134"/>
      <c r="K26" s="134"/>
      <c r="L26" s="134"/>
      <c r="M26" s="134"/>
      <c r="N26" s="134"/>
      <c r="O26" s="134"/>
      <c r="P26" s="134"/>
    </row>
    <row r="27" spans="1:16" s="135" customFormat="1" ht="15.95" customHeight="1" x14ac:dyDescent="0.2">
      <c r="A27" s="57">
        <v>18</v>
      </c>
      <c r="B27" s="69" t="s">
        <v>18</v>
      </c>
      <c r="C27" s="165" t="s">
        <v>94</v>
      </c>
      <c r="D27" s="46">
        <v>372312349.50000006</v>
      </c>
      <c r="E27" s="46">
        <v>39003476.5</v>
      </c>
      <c r="F27" s="46">
        <f t="shared" si="0"/>
        <v>10.476009337960463</v>
      </c>
      <c r="G27" s="139">
        <f t="shared" si="1"/>
        <v>0</v>
      </c>
      <c r="H27" s="106" t="s">
        <v>518</v>
      </c>
      <c r="I27" s="134"/>
      <c r="J27" s="134"/>
      <c r="K27" s="134"/>
      <c r="L27" s="134"/>
      <c r="M27" s="134"/>
      <c r="N27" s="134"/>
      <c r="O27" s="134"/>
      <c r="P27" s="134"/>
    </row>
    <row r="28" spans="1:16" ht="15.95" customHeight="1" x14ac:dyDescent="0.2">
      <c r="A28" s="136"/>
      <c r="B28" s="9" t="s">
        <v>19</v>
      </c>
      <c r="C28" s="126"/>
      <c r="D28" s="137"/>
      <c r="E28" s="137"/>
      <c r="F28" s="137"/>
      <c r="G28" s="137"/>
      <c r="H28" s="103"/>
      <c r="I28" s="63"/>
      <c r="J28" s="63"/>
      <c r="K28" s="63"/>
      <c r="L28" s="63"/>
      <c r="M28" s="63"/>
      <c r="N28" s="63"/>
      <c r="O28" s="63"/>
      <c r="P28" s="63"/>
    </row>
    <row r="29" spans="1:16" s="135" customFormat="1" ht="15.95" customHeight="1" x14ac:dyDescent="0.2">
      <c r="A29" s="57">
        <v>19</v>
      </c>
      <c r="B29" s="69" t="s">
        <v>20</v>
      </c>
      <c r="C29" s="165" t="s">
        <v>93</v>
      </c>
      <c r="D29" s="141">
        <v>1153524</v>
      </c>
      <c r="E29" s="141">
        <v>1132324</v>
      </c>
      <c r="F29" s="46">
        <f t="shared" ref="F29:F39" si="2">E29/D29*100</f>
        <v>98.162153539935019</v>
      </c>
      <c r="G29" s="139">
        <f t="shared" ref="G29:G39" si="3">IF(F29&gt;=85,3,IF(F29&gt;=75,2,IF(F29&gt;=65,1,0)))</f>
        <v>3</v>
      </c>
      <c r="H29" s="106" t="s">
        <v>519</v>
      </c>
      <c r="I29" s="134"/>
      <c r="J29" s="134"/>
      <c r="K29" s="134"/>
      <c r="L29" s="134"/>
      <c r="M29" s="134"/>
      <c r="N29" s="134"/>
      <c r="O29" s="134"/>
      <c r="P29" s="134"/>
    </row>
    <row r="30" spans="1:16" ht="15.95" customHeight="1" x14ac:dyDescent="0.2">
      <c r="A30" s="57">
        <v>20</v>
      </c>
      <c r="B30" s="69" t="s">
        <v>21</v>
      </c>
      <c r="C30" s="165" t="s">
        <v>94</v>
      </c>
      <c r="D30" s="46">
        <v>3093717</v>
      </c>
      <c r="E30" s="46">
        <v>211565</v>
      </c>
      <c r="F30" s="46">
        <f t="shared" si="2"/>
        <v>6.8385375908656165</v>
      </c>
      <c r="G30" s="139">
        <f t="shared" si="3"/>
        <v>0</v>
      </c>
      <c r="H30" s="106" t="s">
        <v>520</v>
      </c>
      <c r="I30" s="63"/>
      <c r="J30" s="63"/>
      <c r="K30" s="63"/>
      <c r="L30" s="63"/>
      <c r="M30" s="63"/>
      <c r="N30" s="63"/>
      <c r="O30" s="63"/>
      <c r="P30" s="63"/>
    </row>
    <row r="31" spans="1:16" ht="15.95" customHeight="1" x14ac:dyDescent="0.2">
      <c r="A31" s="57">
        <v>21</v>
      </c>
      <c r="B31" s="69" t="s">
        <v>22</v>
      </c>
      <c r="C31" s="165" t="s">
        <v>94</v>
      </c>
      <c r="D31" s="46">
        <v>546792.10000000009</v>
      </c>
      <c r="E31" s="46">
        <v>3500</v>
      </c>
      <c r="F31" s="46">
        <f t="shared" si="2"/>
        <v>0.64009703139456475</v>
      </c>
      <c r="G31" s="139">
        <f t="shared" si="3"/>
        <v>0</v>
      </c>
      <c r="H31" s="106" t="s">
        <v>521</v>
      </c>
      <c r="I31" s="63"/>
      <c r="J31" s="63"/>
      <c r="K31" s="63"/>
      <c r="L31" s="63"/>
      <c r="M31" s="63"/>
      <c r="N31" s="63"/>
      <c r="O31" s="63"/>
      <c r="P31" s="63"/>
    </row>
    <row r="32" spans="1:16" s="135" customFormat="1" ht="15.95" customHeight="1" x14ac:dyDescent="0.2">
      <c r="A32" s="57">
        <v>22</v>
      </c>
      <c r="B32" s="69" t="s">
        <v>23</v>
      </c>
      <c r="C32" s="165" t="s">
        <v>94</v>
      </c>
      <c r="D32" s="46">
        <v>1032631.0000000001</v>
      </c>
      <c r="E32" s="46">
        <v>993632.3</v>
      </c>
      <c r="F32" s="46">
        <f t="shared" si="2"/>
        <v>96.223365364781799</v>
      </c>
      <c r="G32" s="139">
        <f t="shared" si="3"/>
        <v>3</v>
      </c>
      <c r="H32" s="119" t="s">
        <v>522</v>
      </c>
      <c r="I32" s="134"/>
      <c r="J32" s="134"/>
      <c r="K32" s="134"/>
      <c r="L32" s="134"/>
      <c r="M32" s="134"/>
      <c r="N32" s="134"/>
      <c r="O32" s="134"/>
      <c r="P32" s="134"/>
    </row>
    <row r="33" spans="1:16" s="135" customFormat="1" ht="15.95" customHeight="1" x14ac:dyDescent="0.2">
      <c r="A33" s="57">
        <v>23</v>
      </c>
      <c r="B33" s="69" t="s">
        <v>24</v>
      </c>
      <c r="C33" s="165" t="s">
        <v>94</v>
      </c>
      <c r="D33" s="46">
        <v>15526998.499999998</v>
      </c>
      <c r="E33" s="46">
        <v>1220928.23</v>
      </c>
      <c r="F33" s="46">
        <f t="shared" si="2"/>
        <v>7.8632597922901848</v>
      </c>
      <c r="G33" s="139">
        <f t="shared" si="3"/>
        <v>0</v>
      </c>
      <c r="H33" s="120" t="s">
        <v>523</v>
      </c>
      <c r="I33" s="134"/>
      <c r="J33" s="134"/>
      <c r="K33" s="134"/>
      <c r="L33" s="134"/>
      <c r="M33" s="134"/>
      <c r="N33" s="134"/>
      <c r="O33" s="134"/>
      <c r="P33" s="134"/>
    </row>
    <row r="34" spans="1:16" s="135" customFormat="1" ht="15.95" customHeight="1" x14ac:dyDescent="0.2">
      <c r="A34" s="57">
        <v>24</v>
      </c>
      <c r="B34" s="69" t="s">
        <v>25</v>
      </c>
      <c r="C34" s="165" t="s">
        <v>94</v>
      </c>
      <c r="D34" s="46">
        <v>3050099.7</v>
      </c>
      <c r="E34" s="46">
        <v>242000</v>
      </c>
      <c r="F34" s="46">
        <f t="shared" si="2"/>
        <v>7.9341668732992563</v>
      </c>
      <c r="G34" s="139">
        <f t="shared" si="3"/>
        <v>0</v>
      </c>
      <c r="H34" s="106" t="s">
        <v>577</v>
      </c>
      <c r="I34" s="134"/>
      <c r="J34" s="134"/>
      <c r="K34" s="134"/>
      <c r="L34" s="134"/>
      <c r="M34" s="134"/>
      <c r="N34" s="134"/>
      <c r="O34" s="134"/>
      <c r="P34" s="134"/>
    </row>
    <row r="35" spans="1:16" ht="15.95" customHeight="1" x14ac:dyDescent="0.2">
      <c r="A35" s="57">
        <v>25</v>
      </c>
      <c r="B35" s="69" t="s">
        <v>26</v>
      </c>
      <c r="C35" s="165" t="s">
        <v>94</v>
      </c>
      <c r="D35" s="46">
        <v>1572517.9791700002</v>
      </c>
      <c r="E35" s="46">
        <v>78815</v>
      </c>
      <c r="F35" s="46">
        <f t="shared" si="2"/>
        <v>5.0120253659420673</v>
      </c>
      <c r="G35" s="139">
        <f t="shared" si="3"/>
        <v>0</v>
      </c>
      <c r="H35" s="106" t="s">
        <v>524</v>
      </c>
      <c r="I35" s="63"/>
      <c r="J35" s="63"/>
      <c r="K35" s="63"/>
      <c r="L35" s="63"/>
      <c r="M35" s="63"/>
      <c r="N35" s="63"/>
      <c r="O35" s="63"/>
      <c r="P35" s="63"/>
    </row>
    <row r="36" spans="1:16" s="135" customFormat="1" ht="15.95" customHeight="1" x14ac:dyDescent="0.2">
      <c r="A36" s="57">
        <v>26</v>
      </c>
      <c r="B36" s="69" t="s">
        <v>27</v>
      </c>
      <c r="C36" s="165" t="s">
        <v>94</v>
      </c>
      <c r="D36" s="46">
        <v>768939.9</v>
      </c>
      <c r="E36" s="46">
        <v>148624.5</v>
      </c>
      <c r="F36" s="46">
        <f t="shared" si="2"/>
        <v>19.328493683316474</v>
      </c>
      <c r="G36" s="139">
        <f t="shared" si="3"/>
        <v>0</v>
      </c>
      <c r="H36" s="106" t="s">
        <v>525</v>
      </c>
      <c r="I36" s="134"/>
      <c r="J36" s="134"/>
      <c r="K36" s="134"/>
      <c r="L36" s="134"/>
      <c r="M36" s="134"/>
      <c r="N36" s="134"/>
      <c r="O36" s="134"/>
      <c r="P36" s="134"/>
    </row>
    <row r="37" spans="1:16" ht="15.95" customHeight="1" x14ac:dyDescent="0.2">
      <c r="A37" s="57">
        <v>27</v>
      </c>
      <c r="B37" s="69" t="s">
        <v>28</v>
      </c>
      <c r="C37" s="165" t="s">
        <v>94</v>
      </c>
      <c r="D37" s="46">
        <v>76567</v>
      </c>
      <c r="E37" s="46">
        <v>0</v>
      </c>
      <c r="F37" s="46">
        <f t="shared" si="2"/>
        <v>0</v>
      </c>
      <c r="G37" s="139">
        <f t="shared" si="3"/>
        <v>0</v>
      </c>
      <c r="H37" s="106" t="s">
        <v>526</v>
      </c>
      <c r="I37" s="63"/>
      <c r="J37" s="63"/>
      <c r="K37" s="63"/>
      <c r="L37" s="63"/>
      <c r="M37" s="63"/>
      <c r="N37" s="63"/>
      <c r="O37" s="63"/>
      <c r="P37" s="63"/>
    </row>
    <row r="38" spans="1:16" s="135" customFormat="1" ht="15.95" customHeight="1" x14ac:dyDescent="0.2">
      <c r="A38" s="57">
        <v>28</v>
      </c>
      <c r="B38" s="69" t="s">
        <v>29</v>
      </c>
      <c r="C38" s="165" t="s">
        <v>93</v>
      </c>
      <c r="D38" s="46">
        <v>102524631.69999997</v>
      </c>
      <c r="E38" s="46">
        <v>80372211.899999961</v>
      </c>
      <c r="F38" s="46">
        <f t="shared" si="2"/>
        <v>78.393075466175972</v>
      </c>
      <c r="G38" s="139">
        <f t="shared" si="3"/>
        <v>2</v>
      </c>
      <c r="H38" s="106" t="s">
        <v>527</v>
      </c>
      <c r="I38" s="134"/>
      <c r="J38" s="134"/>
      <c r="K38" s="134"/>
      <c r="L38" s="134"/>
      <c r="M38" s="134"/>
      <c r="N38" s="134"/>
      <c r="O38" s="134"/>
      <c r="P38" s="134"/>
    </row>
    <row r="39" spans="1:16" s="135" customFormat="1" ht="15.95" customHeight="1" x14ac:dyDescent="0.2">
      <c r="A39" s="57">
        <v>29</v>
      </c>
      <c r="B39" s="69" t="s">
        <v>30</v>
      </c>
      <c r="C39" s="165" t="s">
        <v>93</v>
      </c>
      <c r="D39" s="46">
        <v>947920.5</v>
      </c>
      <c r="E39" s="46">
        <v>947920.5</v>
      </c>
      <c r="F39" s="46">
        <f t="shared" si="2"/>
        <v>100</v>
      </c>
      <c r="G39" s="139">
        <f t="shared" si="3"/>
        <v>3</v>
      </c>
      <c r="H39" s="106" t="s">
        <v>528</v>
      </c>
      <c r="I39" s="134"/>
      <c r="J39" s="134"/>
      <c r="K39" s="134"/>
      <c r="L39" s="134"/>
      <c r="M39" s="134"/>
      <c r="N39" s="134"/>
      <c r="O39" s="134"/>
      <c r="P39" s="134"/>
    </row>
    <row r="40" spans="1:16" ht="15.95" customHeight="1" x14ac:dyDescent="0.2">
      <c r="A40" s="136"/>
      <c r="B40" s="9" t="s">
        <v>31</v>
      </c>
      <c r="C40" s="126"/>
      <c r="D40" s="137"/>
      <c r="E40" s="137"/>
      <c r="F40" s="137"/>
      <c r="G40" s="137"/>
      <c r="H40" s="103"/>
      <c r="I40" s="63"/>
      <c r="J40" s="63"/>
      <c r="K40" s="63"/>
      <c r="L40" s="63"/>
      <c r="M40" s="63"/>
      <c r="N40" s="63"/>
      <c r="O40" s="63"/>
      <c r="P40" s="63"/>
    </row>
    <row r="41" spans="1:16" s="135" customFormat="1" ht="15.95" customHeight="1" x14ac:dyDescent="0.2">
      <c r="A41" s="58">
        <v>30</v>
      </c>
      <c r="B41" s="69" t="s">
        <v>32</v>
      </c>
      <c r="C41" s="165" t="s">
        <v>94</v>
      </c>
      <c r="D41" s="138">
        <v>500953.59999999998</v>
      </c>
      <c r="E41" s="138">
        <v>482253.6</v>
      </c>
      <c r="F41" s="46">
        <f t="shared" ref="F41:F46" si="4">E41/D41*100</f>
        <v>96.267119349975729</v>
      </c>
      <c r="G41" s="139">
        <f t="shared" ref="G41:G46" si="5">IF(F41&gt;=85,3,IF(F41&gt;=75,2,IF(F41&gt;=65,1,0)))</f>
        <v>3</v>
      </c>
      <c r="H41" s="121" t="s">
        <v>529</v>
      </c>
      <c r="I41" s="134"/>
      <c r="J41" s="134"/>
      <c r="K41" s="134"/>
      <c r="L41" s="134"/>
      <c r="M41" s="134"/>
      <c r="N41" s="134"/>
      <c r="O41" s="134"/>
      <c r="P41" s="134"/>
    </row>
    <row r="42" spans="1:16" s="135" customFormat="1" ht="15.95" customHeight="1" x14ac:dyDescent="0.2">
      <c r="A42" s="58">
        <v>31</v>
      </c>
      <c r="B42" s="69" t="s">
        <v>33</v>
      </c>
      <c r="C42" s="165" t="s">
        <v>93</v>
      </c>
      <c r="D42" s="46">
        <v>189276.7</v>
      </c>
      <c r="E42" s="46">
        <v>189276.7</v>
      </c>
      <c r="F42" s="46">
        <f t="shared" si="4"/>
        <v>100</v>
      </c>
      <c r="G42" s="139">
        <f t="shared" si="5"/>
        <v>3</v>
      </c>
      <c r="H42" s="106" t="s">
        <v>530</v>
      </c>
      <c r="I42" s="134"/>
      <c r="J42" s="134"/>
      <c r="K42" s="134"/>
      <c r="L42" s="134"/>
      <c r="M42" s="134"/>
      <c r="N42" s="134"/>
      <c r="O42" s="134"/>
      <c r="P42" s="134"/>
    </row>
    <row r="43" spans="1:16" s="135" customFormat="1" ht="15.95" customHeight="1" x14ac:dyDescent="0.2">
      <c r="A43" s="58">
        <v>32</v>
      </c>
      <c r="B43" s="69" t="s">
        <v>34</v>
      </c>
      <c r="C43" s="165" t="s">
        <v>93</v>
      </c>
      <c r="D43" s="46">
        <v>7640742.3999999994</v>
      </c>
      <c r="E43" s="46">
        <v>417129.1</v>
      </c>
      <c r="F43" s="46">
        <f t="shared" si="4"/>
        <v>5.4592744809719012</v>
      </c>
      <c r="G43" s="139">
        <f t="shared" si="5"/>
        <v>0</v>
      </c>
      <c r="H43" s="106" t="s">
        <v>531</v>
      </c>
      <c r="I43" s="134"/>
      <c r="J43" s="134"/>
      <c r="K43" s="134"/>
      <c r="L43" s="134"/>
      <c r="M43" s="134"/>
      <c r="N43" s="134"/>
      <c r="O43" s="134"/>
      <c r="P43" s="134"/>
    </row>
    <row r="44" spans="1:16" ht="15.95" customHeight="1" x14ac:dyDescent="0.2">
      <c r="A44" s="58">
        <v>33</v>
      </c>
      <c r="B44" s="69" t="s">
        <v>35</v>
      </c>
      <c r="C44" s="165" t="s">
        <v>93</v>
      </c>
      <c r="D44" s="46">
        <v>3921028.9000000004</v>
      </c>
      <c r="E44" s="46">
        <v>1483381.5</v>
      </c>
      <c r="F44" s="46">
        <f t="shared" si="4"/>
        <v>37.831435009316046</v>
      </c>
      <c r="G44" s="139">
        <f t="shared" si="5"/>
        <v>0</v>
      </c>
      <c r="H44" s="106" t="s">
        <v>532</v>
      </c>
      <c r="I44" s="63"/>
      <c r="J44" s="63"/>
      <c r="K44" s="63"/>
      <c r="L44" s="63"/>
      <c r="M44" s="63"/>
      <c r="N44" s="63"/>
      <c r="O44" s="63"/>
      <c r="P44" s="63"/>
    </row>
    <row r="45" spans="1:16" s="143" customFormat="1" ht="15.95" customHeight="1" x14ac:dyDescent="0.2">
      <c r="A45" s="58">
        <v>34</v>
      </c>
      <c r="B45" s="69" t="s">
        <v>36</v>
      </c>
      <c r="C45" s="165" t="s">
        <v>93</v>
      </c>
      <c r="D45" s="46">
        <v>6704479.9999999991</v>
      </c>
      <c r="E45" s="46">
        <v>6436679.4000000004</v>
      </c>
      <c r="F45" s="46">
        <f t="shared" si="4"/>
        <v>96.005646970383992</v>
      </c>
      <c r="G45" s="139">
        <f t="shared" si="5"/>
        <v>3</v>
      </c>
      <c r="H45" s="68" t="s">
        <v>533</v>
      </c>
      <c r="I45" s="142"/>
      <c r="J45" s="142"/>
      <c r="K45" s="142"/>
      <c r="L45" s="142"/>
      <c r="M45" s="142"/>
      <c r="N45" s="142"/>
      <c r="O45" s="142"/>
      <c r="P45" s="142"/>
    </row>
    <row r="46" spans="1:16" s="135" customFormat="1" ht="16.5" customHeight="1" x14ac:dyDescent="0.2">
      <c r="A46" s="58">
        <v>35</v>
      </c>
      <c r="B46" s="69" t="s">
        <v>37</v>
      </c>
      <c r="C46" s="165" t="s">
        <v>93</v>
      </c>
      <c r="D46" s="46">
        <v>4481558.4000000004</v>
      </c>
      <c r="E46" s="46">
        <v>180500</v>
      </c>
      <c r="F46" s="46">
        <f t="shared" si="4"/>
        <v>4.0276168218626802</v>
      </c>
      <c r="G46" s="139">
        <f t="shared" si="5"/>
        <v>0</v>
      </c>
      <c r="H46" s="106" t="s">
        <v>534</v>
      </c>
      <c r="I46" s="134"/>
      <c r="J46" s="134"/>
      <c r="K46" s="134"/>
      <c r="L46" s="134"/>
      <c r="M46" s="134"/>
      <c r="N46" s="134"/>
      <c r="O46" s="134"/>
      <c r="P46" s="134"/>
    </row>
    <row r="47" spans="1:16" ht="15.95" customHeight="1" x14ac:dyDescent="0.2">
      <c r="A47" s="136"/>
      <c r="B47" s="9" t="s">
        <v>38</v>
      </c>
      <c r="C47" s="126"/>
      <c r="D47" s="137"/>
      <c r="E47" s="137"/>
      <c r="F47" s="137"/>
      <c r="G47" s="137"/>
      <c r="H47" s="103"/>
      <c r="I47" s="63"/>
      <c r="J47" s="63"/>
      <c r="K47" s="63"/>
      <c r="L47" s="63"/>
      <c r="M47" s="63"/>
      <c r="N47" s="63"/>
      <c r="O47" s="63"/>
      <c r="P47" s="63"/>
    </row>
    <row r="48" spans="1:16" ht="15.95" customHeight="1" x14ac:dyDescent="0.2">
      <c r="A48" s="57">
        <v>36</v>
      </c>
      <c r="B48" s="69" t="s">
        <v>39</v>
      </c>
      <c r="C48" s="165" t="s">
        <v>93</v>
      </c>
      <c r="D48" s="138">
        <v>10858601.82</v>
      </c>
      <c r="E48" s="138">
        <v>7024851.71</v>
      </c>
      <c r="F48" s="46">
        <f t="shared" ref="F48:F54" si="6">E48/D48*100</f>
        <v>64.693888093964574</v>
      </c>
      <c r="G48" s="139">
        <f t="shared" ref="G48:G54" si="7">IF(F48&gt;=85,3,IF(F48&gt;=75,2,IF(F48&gt;=65,1,0)))</f>
        <v>0</v>
      </c>
      <c r="H48" s="106" t="s">
        <v>535</v>
      </c>
      <c r="I48" s="63"/>
      <c r="J48" s="63"/>
      <c r="K48" s="63"/>
      <c r="L48" s="63"/>
      <c r="M48" s="63"/>
      <c r="N48" s="63"/>
      <c r="O48" s="63"/>
      <c r="P48" s="63"/>
    </row>
    <row r="49" spans="1:16" s="135" customFormat="1" ht="15.95" customHeight="1" x14ac:dyDescent="0.2">
      <c r="A49" s="57">
        <v>37</v>
      </c>
      <c r="B49" s="69" t="s">
        <v>40</v>
      </c>
      <c r="C49" s="165" t="s">
        <v>94</v>
      </c>
      <c r="D49" s="46">
        <v>6353155.3000000007</v>
      </c>
      <c r="E49" s="46">
        <v>0</v>
      </c>
      <c r="F49" s="46">
        <f t="shared" si="6"/>
        <v>0</v>
      </c>
      <c r="G49" s="139">
        <f t="shared" si="7"/>
        <v>0</v>
      </c>
      <c r="H49" s="106" t="s">
        <v>536</v>
      </c>
      <c r="I49" s="134"/>
      <c r="J49" s="134"/>
      <c r="K49" s="134"/>
      <c r="L49" s="134"/>
      <c r="M49" s="134"/>
      <c r="N49" s="134"/>
      <c r="O49" s="134"/>
      <c r="P49" s="134"/>
    </row>
    <row r="50" spans="1:16" s="135" customFormat="1" ht="15.95" customHeight="1" x14ac:dyDescent="0.2">
      <c r="A50" s="57">
        <v>38</v>
      </c>
      <c r="B50" s="69" t="s">
        <v>41</v>
      </c>
      <c r="C50" s="165" t="s">
        <v>93</v>
      </c>
      <c r="D50" s="46">
        <v>2263578</v>
      </c>
      <c r="E50" s="46">
        <v>1315471.5899999999</v>
      </c>
      <c r="F50" s="46">
        <f t="shared" si="6"/>
        <v>58.114701150126038</v>
      </c>
      <c r="G50" s="139">
        <f t="shared" si="7"/>
        <v>0</v>
      </c>
      <c r="H50" s="106" t="s">
        <v>537</v>
      </c>
      <c r="I50" s="134"/>
      <c r="J50" s="134"/>
      <c r="K50" s="134"/>
      <c r="L50" s="134"/>
      <c r="M50" s="134"/>
      <c r="N50" s="134"/>
      <c r="O50" s="134"/>
      <c r="P50" s="134"/>
    </row>
    <row r="51" spans="1:16" ht="15.95" customHeight="1" x14ac:dyDescent="0.2">
      <c r="A51" s="57">
        <v>39</v>
      </c>
      <c r="B51" s="69" t="s">
        <v>42</v>
      </c>
      <c r="C51" s="165" t="s">
        <v>94</v>
      </c>
      <c r="D51" s="46">
        <v>531225.5</v>
      </c>
      <c r="E51" s="46">
        <v>15498.8</v>
      </c>
      <c r="F51" s="46">
        <f t="shared" si="6"/>
        <v>2.917555727275893</v>
      </c>
      <c r="G51" s="139">
        <f t="shared" si="7"/>
        <v>0</v>
      </c>
      <c r="H51" s="106" t="s">
        <v>538</v>
      </c>
      <c r="I51" s="63"/>
      <c r="J51" s="63"/>
      <c r="K51" s="63"/>
      <c r="L51" s="63"/>
      <c r="M51" s="63"/>
      <c r="N51" s="63"/>
      <c r="O51" s="63"/>
      <c r="P51" s="63"/>
    </row>
    <row r="52" spans="1:16" ht="15.95" customHeight="1" x14ac:dyDescent="0.2">
      <c r="A52" s="57">
        <v>40</v>
      </c>
      <c r="B52" s="69" t="s">
        <v>105</v>
      </c>
      <c r="C52" s="165" t="s">
        <v>93</v>
      </c>
      <c r="D52" s="46">
        <v>700282.1</v>
      </c>
      <c r="E52" s="46">
        <v>650282.1</v>
      </c>
      <c r="F52" s="46">
        <f t="shared" si="6"/>
        <v>92.860020268974466</v>
      </c>
      <c r="G52" s="139">
        <f t="shared" si="7"/>
        <v>3</v>
      </c>
      <c r="H52" s="106" t="s">
        <v>539</v>
      </c>
      <c r="I52" s="63"/>
      <c r="J52" s="63"/>
      <c r="K52" s="63"/>
      <c r="L52" s="63"/>
      <c r="M52" s="63"/>
      <c r="N52" s="63"/>
      <c r="O52" s="63"/>
      <c r="P52" s="63"/>
    </row>
    <row r="53" spans="1:16" s="135" customFormat="1" ht="15.95" customHeight="1" x14ac:dyDescent="0.2">
      <c r="A53" s="57">
        <v>41</v>
      </c>
      <c r="B53" s="69" t="s">
        <v>43</v>
      </c>
      <c r="C53" s="165" t="s">
        <v>94</v>
      </c>
      <c r="D53" s="46">
        <v>3335900</v>
      </c>
      <c r="E53" s="46">
        <v>0</v>
      </c>
      <c r="F53" s="46">
        <f t="shared" si="6"/>
        <v>0</v>
      </c>
      <c r="G53" s="139">
        <f t="shared" si="7"/>
        <v>0</v>
      </c>
      <c r="H53" s="106" t="s">
        <v>385</v>
      </c>
      <c r="I53" s="134"/>
      <c r="J53" s="134"/>
      <c r="K53" s="134"/>
      <c r="L53" s="134"/>
      <c r="M53" s="134"/>
      <c r="N53" s="134"/>
      <c r="O53" s="134"/>
      <c r="P53" s="134"/>
    </row>
    <row r="54" spans="1:16" s="135" customFormat="1" ht="15.95" customHeight="1" x14ac:dyDescent="0.2">
      <c r="A54" s="57">
        <v>42</v>
      </c>
      <c r="B54" s="69" t="s">
        <v>44</v>
      </c>
      <c r="C54" s="165" t="s">
        <v>94</v>
      </c>
      <c r="D54" s="46">
        <v>3338958.4099999997</v>
      </c>
      <c r="E54" s="46">
        <v>706003</v>
      </c>
      <c r="F54" s="46">
        <f t="shared" si="6"/>
        <v>21.144408324630795</v>
      </c>
      <c r="G54" s="139">
        <f t="shared" si="7"/>
        <v>0</v>
      </c>
      <c r="H54" s="106" t="s">
        <v>540</v>
      </c>
      <c r="I54" s="134"/>
      <c r="J54" s="134"/>
      <c r="K54" s="134"/>
      <c r="L54" s="134"/>
      <c r="M54" s="134"/>
      <c r="N54" s="134"/>
      <c r="O54" s="134"/>
      <c r="P54" s="134"/>
    </row>
    <row r="55" spans="1:16" ht="15.95" customHeight="1" x14ac:dyDescent="0.2">
      <c r="A55" s="136"/>
      <c r="B55" s="9" t="s">
        <v>45</v>
      </c>
      <c r="C55" s="126"/>
      <c r="D55" s="137"/>
      <c r="E55" s="137"/>
      <c r="F55" s="137"/>
      <c r="G55" s="137"/>
      <c r="H55" s="103"/>
      <c r="I55" s="63"/>
      <c r="J55" s="63"/>
      <c r="K55" s="63"/>
      <c r="L55" s="63"/>
      <c r="M55" s="63"/>
      <c r="N55" s="63"/>
      <c r="O55" s="63"/>
      <c r="P55" s="63"/>
    </row>
    <row r="56" spans="1:16" s="135" customFormat="1" ht="15.95" customHeight="1" x14ac:dyDescent="0.2">
      <c r="A56" s="57">
        <v>43</v>
      </c>
      <c r="B56" s="69" t="s">
        <v>46</v>
      </c>
      <c r="C56" s="165" t="s">
        <v>94</v>
      </c>
      <c r="D56" s="138">
        <v>3872798.1999999997</v>
      </c>
      <c r="E56" s="138">
        <v>0</v>
      </c>
      <c r="F56" s="46">
        <f t="shared" ref="F56:F69" si="8">E56/D56*100</f>
        <v>0</v>
      </c>
      <c r="G56" s="139">
        <f t="shared" ref="G56:G69" si="9">IF(F56&gt;=85,3,IF(F56&gt;=75,2,IF(F56&gt;=65,1,0)))</f>
        <v>0</v>
      </c>
      <c r="H56" s="106" t="s">
        <v>541</v>
      </c>
      <c r="I56" s="134"/>
      <c r="J56" s="134"/>
      <c r="K56" s="134"/>
      <c r="L56" s="134"/>
      <c r="M56" s="134"/>
      <c r="N56" s="134"/>
      <c r="O56" s="134"/>
      <c r="P56" s="134"/>
    </row>
    <row r="57" spans="1:16" ht="15.95" customHeight="1" x14ac:dyDescent="0.2">
      <c r="A57" s="57">
        <v>44</v>
      </c>
      <c r="B57" s="69" t="s">
        <v>47</v>
      </c>
      <c r="C57" s="165" t="s">
        <v>94</v>
      </c>
      <c r="D57" s="46">
        <v>1909432.2999999998</v>
      </c>
      <c r="E57" s="46">
        <v>156799.79999999999</v>
      </c>
      <c r="F57" s="46">
        <f t="shared" si="8"/>
        <v>8.211854382059002</v>
      </c>
      <c r="G57" s="139">
        <f t="shared" si="9"/>
        <v>0</v>
      </c>
      <c r="H57" s="106" t="s">
        <v>542</v>
      </c>
      <c r="I57" s="63"/>
      <c r="J57" s="63"/>
      <c r="K57" s="63"/>
      <c r="L57" s="63"/>
      <c r="M57" s="63"/>
      <c r="N57" s="63"/>
      <c r="O57" s="63"/>
      <c r="P57" s="63"/>
    </row>
    <row r="58" spans="1:16" s="135" customFormat="1" ht="15.95" customHeight="1" x14ac:dyDescent="0.2">
      <c r="A58" s="57">
        <v>45</v>
      </c>
      <c r="B58" s="69" t="s">
        <v>48</v>
      </c>
      <c r="C58" s="165" t="s">
        <v>93</v>
      </c>
      <c r="D58" s="46">
        <v>2185064.0999999996</v>
      </c>
      <c r="E58" s="46">
        <v>1730654.4999999998</v>
      </c>
      <c r="F58" s="46">
        <f t="shared" si="8"/>
        <v>79.20383205234117</v>
      </c>
      <c r="G58" s="139">
        <f t="shared" si="9"/>
        <v>2</v>
      </c>
      <c r="H58" s="106" t="s">
        <v>543</v>
      </c>
      <c r="I58" s="134"/>
      <c r="J58" s="134"/>
      <c r="K58" s="134"/>
      <c r="L58" s="134"/>
      <c r="M58" s="134"/>
      <c r="N58" s="134"/>
      <c r="O58" s="134"/>
      <c r="P58" s="134"/>
    </row>
    <row r="59" spans="1:16" s="135" customFormat="1" ht="15.95" customHeight="1" x14ac:dyDescent="0.2">
      <c r="A59" s="57">
        <v>46</v>
      </c>
      <c r="B59" s="69" t="s">
        <v>49</v>
      </c>
      <c r="C59" s="165" t="s">
        <v>94</v>
      </c>
      <c r="D59" s="46">
        <v>3460000</v>
      </c>
      <c r="E59" s="46">
        <v>1306000</v>
      </c>
      <c r="F59" s="46">
        <f t="shared" si="8"/>
        <v>37.745664739884397</v>
      </c>
      <c r="G59" s="139">
        <f t="shared" si="9"/>
        <v>0</v>
      </c>
      <c r="H59" s="106" t="s">
        <v>544</v>
      </c>
      <c r="I59" s="134"/>
      <c r="J59" s="134"/>
      <c r="K59" s="134"/>
      <c r="L59" s="134"/>
      <c r="M59" s="134"/>
      <c r="N59" s="134"/>
      <c r="O59" s="134"/>
      <c r="P59" s="134"/>
    </row>
    <row r="60" spans="1:16" s="135" customFormat="1" ht="15.95" customHeight="1" x14ac:dyDescent="0.2">
      <c r="A60" s="57">
        <v>47</v>
      </c>
      <c r="B60" s="69" t="s">
        <v>50</v>
      </c>
      <c r="C60" s="165" t="s">
        <v>94</v>
      </c>
      <c r="D60" s="46">
        <v>2040437.9000000001</v>
      </c>
      <c r="E60" s="46">
        <v>952921</v>
      </c>
      <c r="F60" s="46">
        <f t="shared" si="8"/>
        <v>46.701788866007632</v>
      </c>
      <c r="G60" s="139">
        <f t="shared" si="9"/>
        <v>0</v>
      </c>
      <c r="H60" s="106" t="s">
        <v>545</v>
      </c>
      <c r="I60" s="134"/>
      <c r="J60" s="134"/>
      <c r="K60" s="134"/>
      <c r="L60" s="134"/>
      <c r="M60" s="134"/>
      <c r="N60" s="134"/>
      <c r="O60" s="134"/>
      <c r="P60" s="134"/>
    </row>
    <row r="61" spans="1:16" s="135" customFormat="1" ht="15.95" customHeight="1" x14ac:dyDescent="0.2">
      <c r="A61" s="57">
        <v>48</v>
      </c>
      <c r="B61" s="69" t="s">
        <v>51</v>
      </c>
      <c r="C61" s="165" t="s">
        <v>93</v>
      </c>
      <c r="D61" s="46">
        <v>757358.70000000007</v>
      </c>
      <c r="E61" s="46">
        <v>633755.4</v>
      </c>
      <c r="F61" s="46">
        <f t="shared" si="8"/>
        <v>83.679688369592895</v>
      </c>
      <c r="G61" s="139">
        <f t="shared" si="9"/>
        <v>2</v>
      </c>
      <c r="H61" s="106" t="s">
        <v>546</v>
      </c>
      <c r="I61" s="134"/>
      <c r="J61" s="134"/>
      <c r="K61" s="134"/>
      <c r="L61" s="134"/>
      <c r="M61" s="134"/>
      <c r="N61" s="134"/>
      <c r="O61" s="134"/>
      <c r="P61" s="134"/>
    </row>
    <row r="62" spans="1:16" s="135" customFormat="1" ht="15.95" customHeight="1" x14ac:dyDescent="0.2">
      <c r="A62" s="57">
        <v>49</v>
      </c>
      <c r="B62" s="69" t="s">
        <v>52</v>
      </c>
      <c r="C62" s="165" t="s">
        <v>94</v>
      </c>
      <c r="D62" s="46">
        <v>4781783.4000000004</v>
      </c>
      <c r="E62" s="46">
        <v>803608.39999999991</v>
      </c>
      <c r="F62" s="46">
        <f t="shared" si="8"/>
        <v>16.80562109944168</v>
      </c>
      <c r="G62" s="139">
        <f t="shared" si="9"/>
        <v>0</v>
      </c>
      <c r="H62" s="106" t="s">
        <v>463</v>
      </c>
      <c r="I62" s="134"/>
      <c r="J62" s="134"/>
      <c r="K62" s="134"/>
      <c r="L62" s="134"/>
      <c r="M62" s="134"/>
      <c r="N62" s="134"/>
      <c r="O62" s="134"/>
      <c r="P62" s="134"/>
    </row>
    <row r="63" spans="1:16" ht="15.95" customHeight="1" x14ac:dyDescent="0.2">
      <c r="A63" s="57">
        <v>50</v>
      </c>
      <c r="B63" s="69" t="s">
        <v>53</v>
      </c>
      <c r="C63" s="165" t="s">
        <v>94</v>
      </c>
      <c r="D63" s="46">
        <v>1096206.1000000001</v>
      </c>
      <c r="E63" s="46">
        <v>867456.1</v>
      </c>
      <c r="F63" s="46">
        <f t="shared" si="8"/>
        <v>79.132573701241029</v>
      </c>
      <c r="G63" s="139">
        <f t="shared" si="9"/>
        <v>2</v>
      </c>
      <c r="H63" s="121" t="s">
        <v>547</v>
      </c>
      <c r="I63" s="63"/>
      <c r="J63" s="63"/>
      <c r="K63" s="63"/>
      <c r="L63" s="63"/>
      <c r="M63" s="63"/>
      <c r="N63" s="63"/>
      <c r="O63" s="63"/>
      <c r="P63" s="63"/>
    </row>
    <row r="64" spans="1:16" s="135" customFormat="1" ht="15.95" customHeight="1" x14ac:dyDescent="0.2">
      <c r="A64" s="57">
        <v>51</v>
      </c>
      <c r="B64" s="69" t="s">
        <v>54</v>
      </c>
      <c r="C64" s="165" t="s">
        <v>94</v>
      </c>
      <c r="D64" s="46">
        <v>4520340.3000000007</v>
      </c>
      <c r="E64" s="46">
        <v>2872900.2</v>
      </c>
      <c r="F64" s="46">
        <f t="shared" si="8"/>
        <v>63.554954037420586</v>
      </c>
      <c r="G64" s="139">
        <f t="shared" si="9"/>
        <v>0</v>
      </c>
      <c r="H64" s="106" t="s">
        <v>394</v>
      </c>
      <c r="I64" s="134"/>
      <c r="J64" s="134"/>
      <c r="K64" s="134"/>
      <c r="L64" s="134"/>
      <c r="M64" s="134"/>
      <c r="N64" s="134"/>
      <c r="O64" s="134"/>
      <c r="P64" s="134"/>
    </row>
    <row r="65" spans="1:16" s="135" customFormat="1" ht="15.95" customHeight="1" x14ac:dyDescent="0.2">
      <c r="A65" s="57">
        <v>52</v>
      </c>
      <c r="B65" s="69" t="s">
        <v>55</v>
      </c>
      <c r="C65" s="165" t="s">
        <v>93</v>
      </c>
      <c r="D65" s="46">
        <v>1680533</v>
      </c>
      <c r="E65" s="46">
        <v>1301518.1000000001</v>
      </c>
      <c r="F65" s="46">
        <f t="shared" si="8"/>
        <v>77.446744574489173</v>
      </c>
      <c r="G65" s="139">
        <f t="shared" si="9"/>
        <v>2</v>
      </c>
      <c r="H65" s="106" t="s">
        <v>548</v>
      </c>
      <c r="I65" s="134"/>
      <c r="J65" s="134"/>
      <c r="K65" s="134"/>
      <c r="L65" s="134"/>
      <c r="M65" s="134"/>
      <c r="N65" s="134"/>
      <c r="O65" s="134"/>
      <c r="P65" s="134"/>
    </row>
    <row r="66" spans="1:16" ht="15.95" customHeight="1" x14ac:dyDescent="0.2">
      <c r="A66" s="57">
        <v>53</v>
      </c>
      <c r="B66" s="69" t="s">
        <v>56</v>
      </c>
      <c r="C66" s="165" t="s">
        <v>94</v>
      </c>
      <c r="D66" s="46">
        <v>682999.9</v>
      </c>
      <c r="E66" s="46">
        <v>438209.3</v>
      </c>
      <c r="F66" s="46">
        <f t="shared" si="8"/>
        <v>64.159496948681834</v>
      </c>
      <c r="G66" s="139">
        <f t="shared" si="9"/>
        <v>0</v>
      </c>
      <c r="H66" s="120" t="s">
        <v>549</v>
      </c>
      <c r="I66" s="63"/>
      <c r="J66" s="63"/>
      <c r="K66" s="63"/>
      <c r="L66" s="63"/>
      <c r="M66" s="63"/>
      <c r="N66" s="63"/>
      <c r="O66" s="63"/>
      <c r="P66" s="63"/>
    </row>
    <row r="67" spans="1:16" ht="15.95" customHeight="1" x14ac:dyDescent="0.2">
      <c r="A67" s="57">
        <v>54</v>
      </c>
      <c r="B67" s="69" t="s">
        <v>57</v>
      </c>
      <c r="C67" s="165" t="s">
        <v>94</v>
      </c>
      <c r="D67" s="46">
        <v>11501172</v>
      </c>
      <c r="E67" s="46">
        <v>4487652</v>
      </c>
      <c r="F67" s="46">
        <f t="shared" si="8"/>
        <v>39.019084315928851</v>
      </c>
      <c r="G67" s="139">
        <f t="shared" si="9"/>
        <v>0</v>
      </c>
      <c r="H67" s="106" t="s">
        <v>550</v>
      </c>
      <c r="I67" s="63"/>
      <c r="J67" s="63"/>
      <c r="K67" s="63"/>
      <c r="L67" s="63"/>
      <c r="M67" s="63"/>
      <c r="N67" s="63"/>
      <c r="O67" s="63"/>
      <c r="P67" s="63"/>
    </row>
    <row r="68" spans="1:16" s="135" customFormat="1" ht="15.95" customHeight="1" x14ac:dyDescent="0.2">
      <c r="A68" s="57">
        <v>55</v>
      </c>
      <c r="B68" s="69" t="s">
        <v>58</v>
      </c>
      <c r="C68" s="165" t="s">
        <v>93</v>
      </c>
      <c r="D68" s="46">
        <v>2885010.3000000003</v>
      </c>
      <c r="E68" s="46">
        <v>568329.29999999993</v>
      </c>
      <c r="F68" s="46">
        <f t="shared" si="8"/>
        <v>19.699385475330882</v>
      </c>
      <c r="G68" s="139">
        <f t="shared" si="9"/>
        <v>0</v>
      </c>
      <c r="H68" s="106" t="s">
        <v>551</v>
      </c>
      <c r="I68" s="134"/>
      <c r="J68" s="134"/>
      <c r="K68" s="134"/>
      <c r="L68" s="134"/>
      <c r="M68" s="134"/>
      <c r="N68" s="134"/>
      <c r="O68" s="134"/>
      <c r="P68" s="134"/>
    </row>
    <row r="69" spans="1:16" ht="15.95" customHeight="1" x14ac:dyDescent="0.2">
      <c r="A69" s="57">
        <v>56</v>
      </c>
      <c r="B69" s="69" t="s">
        <v>59</v>
      </c>
      <c r="C69" s="165" t="s">
        <v>94</v>
      </c>
      <c r="D69" s="46">
        <v>770726.39999999991</v>
      </c>
      <c r="E69" s="46">
        <v>645367.29999999993</v>
      </c>
      <c r="F69" s="46">
        <f t="shared" si="8"/>
        <v>83.734941478584361</v>
      </c>
      <c r="G69" s="139">
        <f t="shared" si="9"/>
        <v>2</v>
      </c>
      <c r="H69" s="106" t="s">
        <v>552</v>
      </c>
      <c r="I69" s="63"/>
      <c r="J69" s="63"/>
      <c r="K69" s="63"/>
      <c r="L69" s="63"/>
      <c r="M69" s="63"/>
      <c r="N69" s="63"/>
      <c r="O69" s="63"/>
      <c r="P69" s="63"/>
    </row>
    <row r="70" spans="1:16" ht="15.95" customHeight="1" x14ac:dyDescent="0.2">
      <c r="A70" s="136"/>
      <c r="B70" s="9" t="s">
        <v>60</v>
      </c>
      <c r="C70" s="126"/>
      <c r="D70" s="137"/>
      <c r="E70" s="137"/>
      <c r="F70" s="137"/>
      <c r="G70" s="137"/>
      <c r="H70" s="103"/>
      <c r="I70" s="63"/>
      <c r="J70" s="63"/>
      <c r="K70" s="63"/>
      <c r="L70" s="63"/>
      <c r="M70" s="63"/>
      <c r="N70" s="63"/>
      <c r="O70" s="63"/>
      <c r="P70" s="63"/>
    </row>
    <row r="71" spans="1:16" s="135" customFormat="1" ht="15.95" customHeight="1" x14ac:dyDescent="0.2">
      <c r="A71" s="57">
        <v>57</v>
      </c>
      <c r="B71" s="69" t="s">
        <v>61</v>
      </c>
      <c r="C71" s="165" t="s">
        <v>94</v>
      </c>
      <c r="D71" s="46">
        <v>1058689.2</v>
      </c>
      <c r="E71" s="46">
        <v>828071.29999999993</v>
      </c>
      <c r="F71" s="46">
        <f t="shared" ref="F71:F76" si="10">E71/D71*100</f>
        <v>78.216656975437175</v>
      </c>
      <c r="G71" s="139">
        <f t="shared" ref="G71:G76" si="11">IF(F71&gt;=85,3,IF(F71&gt;=75,2,IF(F71&gt;=65,1,0)))</f>
        <v>2</v>
      </c>
      <c r="H71" s="106" t="s">
        <v>397</v>
      </c>
      <c r="I71" s="134"/>
      <c r="J71" s="134"/>
      <c r="K71" s="134"/>
      <c r="L71" s="134"/>
      <c r="M71" s="134"/>
      <c r="N71" s="134"/>
      <c r="O71" s="134"/>
      <c r="P71" s="134"/>
    </row>
    <row r="72" spans="1:16" s="135" customFormat="1" ht="15.95" customHeight="1" x14ac:dyDescent="0.2">
      <c r="A72" s="57">
        <v>58</v>
      </c>
      <c r="B72" s="69" t="s">
        <v>62</v>
      </c>
      <c r="C72" s="165" t="s">
        <v>94</v>
      </c>
      <c r="D72" s="46">
        <v>8062206.4999999991</v>
      </c>
      <c r="E72" s="46">
        <v>4527413.7</v>
      </c>
      <c r="F72" s="46">
        <f t="shared" si="10"/>
        <v>56.156012625079754</v>
      </c>
      <c r="G72" s="139">
        <f t="shared" si="11"/>
        <v>0</v>
      </c>
      <c r="H72" s="106" t="s">
        <v>553</v>
      </c>
      <c r="I72" s="134"/>
      <c r="J72" s="134"/>
      <c r="K72" s="134"/>
      <c r="L72" s="134"/>
      <c r="M72" s="134"/>
      <c r="N72" s="134"/>
      <c r="O72" s="134"/>
      <c r="P72" s="134"/>
    </row>
    <row r="73" spans="1:16" s="135" customFormat="1" ht="15.95" customHeight="1" x14ac:dyDescent="0.2">
      <c r="A73" s="57">
        <v>59</v>
      </c>
      <c r="B73" s="69" t="s">
        <v>63</v>
      </c>
      <c r="C73" s="165" t="s">
        <v>94</v>
      </c>
      <c r="D73" s="46">
        <v>20603860</v>
      </c>
      <c r="E73" s="46">
        <v>833883</v>
      </c>
      <c r="F73" s="46">
        <f t="shared" si="10"/>
        <v>4.0472173660663584</v>
      </c>
      <c r="G73" s="139">
        <f t="shared" si="11"/>
        <v>0</v>
      </c>
      <c r="H73" s="106" t="s">
        <v>554</v>
      </c>
      <c r="I73" s="134"/>
      <c r="J73" s="134"/>
      <c r="K73" s="134"/>
      <c r="L73" s="134"/>
      <c r="M73" s="134"/>
      <c r="N73" s="134"/>
      <c r="O73" s="134"/>
      <c r="P73" s="134"/>
    </row>
    <row r="74" spans="1:16" ht="15.95" customHeight="1" x14ac:dyDescent="0.2">
      <c r="A74" s="57">
        <v>60</v>
      </c>
      <c r="B74" s="69" t="s">
        <v>64</v>
      </c>
      <c r="C74" s="165" t="s">
        <v>93</v>
      </c>
      <c r="D74" s="46">
        <v>905341</v>
      </c>
      <c r="E74" s="46">
        <v>736841</v>
      </c>
      <c r="F74" s="46">
        <f t="shared" si="10"/>
        <v>81.388228302926748</v>
      </c>
      <c r="G74" s="139">
        <f t="shared" si="11"/>
        <v>2</v>
      </c>
      <c r="H74" s="106" t="s">
        <v>555</v>
      </c>
      <c r="I74" s="63"/>
      <c r="J74" s="63"/>
      <c r="K74" s="63"/>
      <c r="L74" s="63"/>
      <c r="M74" s="63"/>
      <c r="N74" s="63"/>
      <c r="O74" s="63"/>
      <c r="P74" s="63"/>
    </row>
    <row r="75" spans="1:16" s="135" customFormat="1" ht="15.95" customHeight="1" x14ac:dyDescent="0.2">
      <c r="A75" s="57">
        <v>61</v>
      </c>
      <c r="B75" s="69" t="s">
        <v>65</v>
      </c>
      <c r="C75" s="165" t="s">
        <v>94</v>
      </c>
      <c r="D75" s="46">
        <v>3369005.1</v>
      </c>
      <c r="E75" s="46">
        <v>0</v>
      </c>
      <c r="F75" s="46">
        <f t="shared" si="10"/>
        <v>0</v>
      </c>
      <c r="G75" s="139">
        <f t="shared" si="11"/>
        <v>0</v>
      </c>
      <c r="H75" s="106" t="s">
        <v>556</v>
      </c>
      <c r="I75" s="134"/>
      <c r="J75" s="134"/>
      <c r="K75" s="134"/>
      <c r="L75" s="134"/>
      <c r="M75" s="134"/>
      <c r="N75" s="134"/>
      <c r="O75" s="134"/>
      <c r="P75" s="134"/>
    </row>
    <row r="76" spans="1:16" s="135" customFormat="1" ht="15.95" customHeight="1" x14ac:dyDescent="0.2">
      <c r="A76" s="57">
        <v>62</v>
      </c>
      <c r="B76" s="69" t="s">
        <v>66</v>
      </c>
      <c r="C76" s="165" t="s">
        <v>94</v>
      </c>
      <c r="D76" s="46">
        <v>4925646</v>
      </c>
      <c r="E76" s="46">
        <v>2692925</v>
      </c>
      <c r="F76" s="46">
        <f t="shared" si="10"/>
        <v>54.671509077185</v>
      </c>
      <c r="G76" s="139">
        <f t="shared" si="11"/>
        <v>0</v>
      </c>
      <c r="H76" s="106" t="s">
        <v>557</v>
      </c>
      <c r="I76" s="134"/>
      <c r="J76" s="134"/>
      <c r="K76" s="134"/>
      <c r="L76" s="134"/>
      <c r="M76" s="134"/>
      <c r="N76" s="134"/>
      <c r="O76" s="134"/>
      <c r="P76" s="134"/>
    </row>
    <row r="77" spans="1:16" ht="15.95" customHeight="1" x14ac:dyDescent="0.2">
      <c r="A77" s="136"/>
      <c r="B77" s="9" t="s">
        <v>67</v>
      </c>
      <c r="C77" s="126"/>
      <c r="D77" s="137"/>
      <c r="E77" s="137"/>
      <c r="F77" s="137"/>
      <c r="G77" s="137"/>
      <c r="H77" s="103"/>
      <c r="I77" s="63"/>
      <c r="J77" s="63"/>
      <c r="K77" s="63"/>
      <c r="L77" s="63"/>
      <c r="M77" s="63"/>
      <c r="N77" s="63"/>
      <c r="O77" s="63"/>
      <c r="P77" s="63"/>
    </row>
    <row r="78" spans="1:16" s="135" customFormat="1" ht="15.95" customHeight="1" x14ac:dyDescent="0.2">
      <c r="A78" s="57">
        <v>63</v>
      </c>
      <c r="B78" s="69" t="s">
        <v>68</v>
      </c>
      <c r="C78" s="165" t="s">
        <v>93</v>
      </c>
      <c r="D78" s="46">
        <v>402867.5</v>
      </c>
      <c r="E78" s="46">
        <v>179001.8</v>
      </c>
      <c r="F78" s="46">
        <f t="shared" ref="F78:F89" si="12">E78/D78*100</f>
        <v>44.431928611764413</v>
      </c>
      <c r="G78" s="139">
        <f t="shared" ref="G78:G89" si="13">IF(F78&gt;=85,3,IF(F78&gt;=75,2,IF(F78&gt;=65,1,0)))</f>
        <v>0</v>
      </c>
      <c r="H78" s="106" t="s">
        <v>558</v>
      </c>
      <c r="I78" s="134"/>
      <c r="J78" s="134"/>
      <c r="K78" s="134"/>
      <c r="L78" s="134"/>
      <c r="M78" s="134"/>
      <c r="N78" s="134"/>
      <c r="O78" s="134"/>
      <c r="P78" s="134"/>
    </row>
    <row r="79" spans="1:16" ht="15.95" customHeight="1" x14ac:dyDescent="0.2">
      <c r="A79" s="57">
        <v>64</v>
      </c>
      <c r="B79" s="69" t="s">
        <v>69</v>
      </c>
      <c r="C79" s="165" t="s">
        <v>93</v>
      </c>
      <c r="D79" s="46">
        <v>787382.59999999986</v>
      </c>
      <c r="E79" s="46">
        <v>783618.40000000014</v>
      </c>
      <c r="F79" s="46">
        <f t="shared" si="12"/>
        <v>99.521935079591586</v>
      </c>
      <c r="G79" s="139">
        <f t="shared" si="13"/>
        <v>3</v>
      </c>
      <c r="H79" s="122" t="s">
        <v>559</v>
      </c>
      <c r="I79" s="63"/>
      <c r="J79" s="63"/>
      <c r="K79" s="63"/>
      <c r="L79" s="63"/>
      <c r="M79" s="63"/>
      <c r="N79" s="63"/>
      <c r="O79" s="63"/>
      <c r="P79" s="63"/>
    </row>
    <row r="80" spans="1:16" s="135" customFormat="1" ht="15.95" customHeight="1" x14ac:dyDescent="0.2">
      <c r="A80" s="57">
        <v>65</v>
      </c>
      <c r="B80" s="69" t="s">
        <v>70</v>
      </c>
      <c r="C80" s="165" t="s">
        <v>93</v>
      </c>
      <c r="D80" s="46">
        <v>1249197.8</v>
      </c>
      <c r="E80" s="46">
        <v>809179.6</v>
      </c>
      <c r="F80" s="46">
        <f t="shared" si="12"/>
        <v>64.775938606360015</v>
      </c>
      <c r="G80" s="139">
        <f t="shared" si="13"/>
        <v>0</v>
      </c>
      <c r="H80" s="106" t="s">
        <v>560</v>
      </c>
      <c r="I80" s="134"/>
      <c r="J80" s="134"/>
      <c r="K80" s="134"/>
      <c r="L80" s="134"/>
      <c r="M80" s="134"/>
      <c r="N80" s="134"/>
      <c r="O80" s="134"/>
      <c r="P80" s="134"/>
    </row>
    <row r="81" spans="1:16" s="135" customFormat="1" ht="15.95" customHeight="1" x14ac:dyDescent="0.2">
      <c r="A81" s="57">
        <v>66</v>
      </c>
      <c r="B81" s="69" t="s">
        <v>71</v>
      </c>
      <c r="C81" s="165" t="s">
        <v>94</v>
      </c>
      <c r="D81" s="46">
        <v>1382526</v>
      </c>
      <c r="E81" s="46">
        <v>1018594</v>
      </c>
      <c r="F81" s="46">
        <f t="shared" si="12"/>
        <v>73.676299758557889</v>
      </c>
      <c r="G81" s="139">
        <f t="shared" si="13"/>
        <v>1</v>
      </c>
      <c r="H81" s="106" t="s">
        <v>561</v>
      </c>
      <c r="I81" s="134"/>
      <c r="J81" s="134"/>
      <c r="K81" s="134"/>
      <c r="L81" s="134"/>
      <c r="M81" s="134"/>
      <c r="N81" s="134"/>
      <c r="O81" s="134"/>
      <c r="P81" s="134"/>
    </row>
    <row r="82" spans="1:16" s="135" customFormat="1" ht="15.95" customHeight="1" x14ac:dyDescent="0.2">
      <c r="A82" s="57">
        <v>67</v>
      </c>
      <c r="B82" s="69" t="s">
        <v>72</v>
      </c>
      <c r="C82" s="165" t="s">
        <v>93</v>
      </c>
      <c r="D82" s="46">
        <v>2860097.9</v>
      </c>
      <c r="E82" s="46">
        <v>508768.9</v>
      </c>
      <c r="F82" s="46">
        <f t="shared" si="12"/>
        <v>17.788513463123063</v>
      </c>
      <c r="G82" s="139">
        <f t="shared" si="13"/>
        <v>0</v>
      </c>
      <c r="H82" s="106" t="s">
        <v>562</v>
      </c>
      <c r="I82" s="134"/>
      <c r="J82" s="134"/>
      <c r="K82" s="134"/>
      <c r="L82" s="134"/>
      <c r="M82" s="134"/>
      <c r="N82" s="134"/>
      <c r="O82" s="134"/>
      <c r="P82" s="134"/>
    </row>
    <row r="83" spans="1:16" s="135" customFormat="1" ht="15.95" customHeight="1" x14ac:dyDescent="0.2">
      <c r="A83" s="57">
        <v>68</v>
      </c>
      <c r="B83" s="69" t="s">
        <v>73</v>
      </c>
      <c r="C83" s="165" t="s">
        <v>93</v>
      </c>
      <c r="D83" s="46">
        <v>2005785.4000000001</v>
      </c>
      <c r="E83" s="46">
        <v>962143.10000000009</v>
      </c>
      <c r="F83" s="46">
        <f t="shared" si="12"/>
        <v>47.968396818523054</v>
      </c>
      <c r="G83" s="139">
        <f t="shared" si="13"/>
        <v>0</v>
      </c>
      <c r="H83" s="106" t="s">
        <v>563</v>
      </c>
      <c r="I83" s="134"/>
      <c r="J83" s="134"/>
      <c r="K83" s="134"/>
      <c r="L83" s="134"/>
      <c r="M83" s="134"/>
      <c r="N83" s="134"/>
      <c r="O83" s="134"/>
      <c r="P83" s="134"/>
    </row>
    <row r="84" spans="1:16" ht="15.95" customHeight="1" x14ac:dyDescent="0.2">
      <c r="A84" s="57">
        <v>69</v>
      </c>
      <c r="B84" s="69" t="s">
        <v>74</v>
      </c>
      <c r="C84" s="165" t="s">
        <v>93</v>
      </c>
      <c r="D84" s="46">
        <v>12983587.4</v>
      </c>
      <c r="E84" s="46">
        <v>12655319.9</v>
      </c>
      <c r="F84" s="46">
        <f t="shared" si="12"/>
        <v>97.471673352774602</v>
      </c>
      <c r="G84" s="139">
        <f t="shared" si="13"/>
        <v>3</v>
      </c>
      <c r="H84" s="106" t="s">
        <v>564</v>
      </c>
      <c r="I84" s="63"/>
      <c r="J84" s="63"/>
      <c r="K84" s="63"/>
      <c r="L84" s="63"/>
      <c r="M84" s="63"/>
      <c r="N84" s="63"/>
      <c r="O84" s="63"/>
      <c r="P84" s="63"/>
    </row>
    <row r="85" spans="1:16" s="135" customFormat="1" ht="15.95" customHeight="1" x14ac:dyDescent="0.2">
      <c r="A85" s="57">
        <v>70</v>
      </c>
      <c r="B85" s="69" t="s">
        <v>75</v>
      </c>
      <c r="C85" s="165" t="s">
        <v>93</v>
      </c>
      <c r="D85" s="46">
        <v>4918645</v>
      </c>
      <c r="E85" s="46">
        <v>3464770.0999999996</v>
      </c>
      <c r="F85" s="46">
        <f t="shared" si="12"/>
        <v>70.441556566900019</v>
      </c>
      <c r="G85" s="139">
        <f t="shared" si="13"/>
        <v>1</v>
      </c>
      <c r="H85" s="106" t="s">
        <v>565</v>
      </c>
      <c r="I85" s="134"/>
      <c r="J85" s="134"/>
      <c r="K85" s="134"/>
      <c r="L85" s="134"/>
      <c r="M85" s="134"/>
      <c r="N85" s="134"/>
      <c r="O85" s="134"/>
      <c r="P85" s="134"/>
    </row>
    <row r="86" spans="1:16" s="135" customFormat="1" ht="15.95" customHeight="1" x14ac:dyDescent="0.2">
      <c r="A86" s="57">
        <v>71</v>
      </c>
      <c r="B86" s="69" t="s">
        <v>76</v>
      </c>
      <c r="C86" s="165" t="s">
        <v>94</v>
      </c>
      <c r="D86" s="46">
        <v>2316889</v>
      </c>
      <c r="E86" s="46">
        <v>355000</v>
      </c>
      <c r="F86" s="46">
        <f t="shared" si="12"/>
        <v>15.322270510153919</v>
      </c>
      <c r="G86" s="139">
        <f t="shared" si="13"/>
        <v>0</v>
      </c>
      <c r="H86" s="106" t="s">
        <v>406</v>
      </c>
      <c r="I86" s="134"/>
      <c r="J86" s="134"/>
      <c r="K86" s="134"/>
      <c r="L86" s="134"/>
      <c r="M86" s="134"/>
      <c r="N86" s="134"/>
      <c r="O86" s="134"/>
      <c r="P86" s="134"/>
    </row>
    <row r="87" spans="1:16" ht="15.95" customHeight="1" x14ac:dyDescent="0.2">
      <c r="A87" s="57">
        <v>72</v>
      </c>
      <c r="B87" s="69" t="s">
        <v>77</v>
      </c>
      <c r="C87" s="165" t="s">
        <v>93</v>
      </c>
      <c r="D87" s="46">
        <v>3903295.4999999995</v>
      </c>
      <c r="E87" s="46">
        <v>3302581.8000000007</v>
      </c>
      <c r="F87" s="46">
        <f t="shared" si="12"/>
        <v>84.6100890901035</v>
      </c>
      <c r="G87" s="139">
        <f t="shared" si="13"/>
        <v>2</v>
      </c>
      <c r="H87" s="106" t="s">
        <v>566</v>
      </c>
      <c r="I87" s="63"/>
      <c r="J87" s="63"/>
      <c r="K87" s="63"/>
      <c r="L87" s="63"/>
      <c r="M87" s="63"/>
      <c r="N87" s="63"/>
      <c r="O87" s="63"/>
      <c r="P87" s="63"/>
    </row>
    <row r="88" spans="1:16" s="135" customFormat="1" ht="15.95" customHeight="1" x14ac:dyDescent="0.2">
      <c r="A88" s="57">
        <v>73</v>
      </c>
      <c r="B88" s="69" t="s">
        <v>78</v>
      </c>
      <c r="C88" s="165" t="s">
        <v>93</v>
      </c>
      <c r="D88" s="46">
        <v>1106962.97548</v>
      </c>
      <c r="E88" s="46">
        <v>1106962.97548</v>
      </c>
      <c r="F88" s="46">
        <f t="shared" si="12"/>
        <v>100</v>
      </c>
      <c r="G88" s="139">
        <f t="shared" si="13"/>
        <v>3</v>
      </c>
      <c r="H88" s="106" t="s">
        <v>567</v>
      </c>
      <c r="I88" s="134"/>
      <c r="J88" s="134"/>
      <c r="K88" s="134"/>
      <c r="L88" s="134"/>
      <c r="M88" s="134"/>
      <c r="N88" s="134"/>
      <c r="O88" s="134"/>
      <c r="P88" s="134"/>
    </row>
    <row r="89" spans="1:16" s="135" customFormat="1" ht="15.95" customHeight="1" x14ac:dyDescent="0.2">
      <c r="A89" s="57">
        <v>74</v>
      </c>
      <c r="B89" s="69" t="s">
        <v>79</v>
      </c>
      <c r="C89" s="165" t="s">
        <v>93</v>
      </c>
      <c r="D89" s="46">
        <v>917341.10000000009</v>
      </c>
      <c r="E89" s="46">
        <v>897341.10000000021</v>
      </c>
      <c r="F89" s="46">
        <f t="shared" si="12"/>
        <v>97.819785900795253</v>
      </c>
      <c r="G89" s="139">
        <f t="shared" si="13"/>
        <v>3</v>
      </c>
      <c r="H89" s="106" t="s">
        <v>568</v>
      </c>
      <c r="I89" s="134"/>
      <c r="J89" s="134"/>
      <c r="K89" s="134"/>
      <c r="L89" s="134"/>
      <c r="M89" s="134"/>
      <c r="N89" s="134"/>
      <c r="O89" s="134"/>
      <c r="P89" s="134"/>
    </row>
    <row r="90" spans="1:16" ht="15.95" customHeight="1" x14ac:dyDescent="0.2">
      <c r="A90" s="136"/>
      <c r="B90" s="9" t="s">
        <v>80</v>
      </c>
      <c r="C90" s="126"/>
      <c r="D90" s="137"/>
      <c r="E90" s="137"/>
      <c r="F90" s="137"/>
      <c r="G90" s="137"/>
      <c r="H90" s="103"/>
      <c r="I90" s="63"/>
      <c r="J90" s="63"/>
      <c r="K90" s="63"/>
      <c r="L90" s="63"/>
      <c r="M90" s="63"/>
      <c r="N90" s="63"/>
      <c r="O90" s="63"/>
      <c r="P90" s="63"/>
    </row>
    <row r="91" spans="1:16" ht="15.95" customHeight="1" x14ac:dyDescent="0.2">
      <c r="A91" s="57">
        <v>75</v>
      </c>
      <c r="B91" s="69" t="s">
        <v>81</v>
      </c>
      <c r="C91" s="165" t="s">
        <v>94</v>
      </c>
      <c r="D91" s="46">
        <v>3485356</v>
      </c>
      <c r="E91" s="46">
        <v>355700.7</v>
      </c>
      <c r="F91" s="46">
        <f t="shared" ref="F91:F101" si="14">E91/D91*100</f>
        <v>10.205577278189086</v>
      </c>
      <c r="G91" s="139">
        <f t="shared" ref="G91:G102" si="15">IF(F91&gt;=85,3,IF(F91&gt;=75,2,IF(F91&gt;=65,1,0)))</f>
        <v>0</v>
      </c>
      <c r="H91" s="106" t="s">
        <v>569</v>
      </c>
      <c r="I91" s="63"/>
      <c r="J91" s="63"/>
      <c r="K91" s="63"/>
      <c r="L91" s="63"/>
      <c r="M91" s="63"/>
      <c r="N91" s="63"/>
      <c r="O91" s="63"/>
      <c r="P91" s="63"/>
    </row>
    <row r="92" spans="1:16" ht="15.95" customHeight="1" x14ac:dyDescent="0.2">
      <c r="A92" s="57">
        <v>76</v>
      </c>
      <c r="B92" s="69" t="s">
        <v>82</v>
      </c>
      <c r="C92" s="165" t="s">
        <v>93</v>
      </c>
      <c r="D92" s="46">
        <v>5876591.0350000001</v>
      </c>
      <c r="E92" s="46">
        <v>4784411.0349999992</v>
      </c>
      <c r="F92" s="46">
        <f t="shared" si="14"/>
        <v>81.414735286237232</v>
      </c>
      <c r="G92" s="139">
        <f t="shared" si="15"/>
        <v>2</v>
      </c>
      <c r="H92" s="106" t="s">
        <v>570</v>
      </c>
      <c r="I92" s="63"/>
      <c r="J92" s="63"/>
      <c r="K92" s="63"/>
      <c r="L92" s="63"/>
      <c r="M92" s="63"/>
      <c r="N92" s="63"/>
      <c r="O92" s="63"/>
      <c r="P92" s="63"/>
    </row>
    <row r="93" spans="1:16" s="135" customFormat="1" ht="15.95" customHeight="1" x14ac:dyDescent="0.2">
      <c r="A93" s="57">
        <v>77</v>
      </c>
      <c r="B93" s="69" t="s">
        <v>83</v>
      </c>
      <c r="C93" s="165" t="s">
        <v>94</v>
      </c>
      <c r="D93" s="46">
        <v>6321361.46</v>
      </c>
      <c r="E93" s="46">
        <v>3908077.8899999997</v>
      </c>
      <c r="F93" s="46">
        <f t="shared" si="14"/>
        <v>61.823357432245295</v>
      </c>
      <c r="G93" s="139">
        <f t="shared" si="15"/>
        <v>0</v>
      </c>
      <c r="H93" s="106" t="s">
        <v>571</v>
      </c>
      <c r="I93" s="134"/>
      <c r="J93" s="134"/>
      <c r="K93" s="134"/>
      <c r="L93" s="134"/>
      <c r="M93" s="134"/>
      <c r="N93" s="134"/>
      <c r="O93" s="134"/>
      <c r="P93" s="134"/>
    </row>
    <row r="94" spans="1:16" s="135" customFormat="1" ht="15.95" customHeight="1" x14ac:dyDescent="0.2">
      <c r="A94" s="57">
        <v>78</v>
      </c>
      <c r="B94" s="69" t="s">
        <v>84</v>
      </c>
      <c r="C94" s="165" t="s">
        <v>94</v>
      </c>
      <c r="D94" s="46">
        <v>3750481.64</v>
      </c>
      <c r="E94" s="46">
        <v>2314949.3600000003</v>
      </c>
      <c r="F94" s="46">
        <f t="shared" si="14"/>
        <v>61.72405526027319</v>
      </c>
      <c r="G94" s="139">
        <f t="shared" si="15"/>
        <v>0</v>
      </c>
      <c r="H94" s="106" t="s">
        <v>572</v>
      </c>
      <c r="I94" s="134"/>
      <c r="J94" s="134"/>
      <c r="K94" s="134"/>
      <c r="L94" s="134"/>
      <c r="M94" s="134"/>
      <c r="N94" s="134"/>
      <c r="O94" s="134"/>
      <c r="P94" s="134"/>
    </row>
    <row r="95" spans="1:16" s="135" customFormat="1" ht="15.95" customHeight="1" x14ac:dyDescent="0.2">
      <c r="A95" s="57">
        <v>79</v>
      </c>
      <c r="B95" s="69" t="s">
        <v>85</v>
      </c>
      <c r="C95" s="165" t="s">
        <v>93</v>
      </c>
      <c r="D95" s="46">
        <v>1471458.2</v>
      </c>
      <c r="E95" s="46">
        <v>294570.90000000002</v>
      </c>
      <c r="F95" s="46">
        <f>E95/D95*100</f>
        <v>20.018978452802809</v>
      </c>
      <c r="G95" s="139">
        <f t="shared" si="15"/>
        <v>0</v>
      </c>
      <c r="H95" s="106" t="s">
        <v>573</v>
      </c>
      <c r="I95" s="134"/>
      <c r="J95" s="134"/>
      <c r="K95" s="134"/>
      <c r="L95" s="134"/>
      <c r="M95" s="134"/>
      <c r="N95" s="134"/>
      <c r="O95" s="134"/>
      <c r="P95" s="134"/>
    </row>
    <row r="96" spans="1:16" s="135" customFormat="1" ht="15.95" customHeight="1" x14ac:dyDescent="0.2">
      <c r="A96" s="57">
        <v>80</v>
      </c>
      <c r="B96" s="69" t="s">
        <v>86</v>
      </c>
      <c r="C96" s="165" t="s">
        <v>93</v>
      </c>
      <c r="D96" s="46">
        <v>2054091.4000000001</v>
      </c>
      <c r="E96" s="46">
        <v>1578914.2000000002</v>
      </c>
      <c r="F96" s="46">
        <f>E96/D96*100</f>
        <v>76.866793756110368</v>
      </c>
      <c r="G96" s="139">
        <f t="shared" si="15"/>
        <v>2</v>
      </c>
      <c r="H96" s="106" t="s">
        <v>574</v>
      </c>
      <c r="I96" s="134"/>
      <c r="J96" s="134"/>
      <c r="K96" s="134"/>
      <c r="L96" s="134"/>
      <c r="M96" s="134"/>
      <c r="N96" s="134"/>
      <c r="O96" s="134"/>
      <c r="P96" s="134"/>
    </row>
    <row r="97" spans="1:16" x14ac:dyDescent="0.2">
      <c r="A97" s="57">
        <v>81</v>
      </c>
      <c r="B97" s="69" t="s">
        <v>87</v>
      </c>
      <c r="C97" s="165" t="s">
        <v>94</v>
      </c>
      <c r="D97" s="46">
        <v>18903726.100000001</v>
      </c>
      <c r="E97" s="46">
        <v>1982000</v>
      </c>
      <c r="F97" s="46">
        <f t="shared" si="14"/>
        <v>10.484705446509828</v>
      </c>
      <c r="G97" s="139">
        <f t="shared" si="15"/>
        <v>0</v>
      </c>
      <c r="H97" s="106" t="s">
        <v>575</v>
      </c>
      <c r="I97" s="63"/>
      <c r="J97" s="63"/>
      <c r="K97" s="63"/>
      <c r="L97" s="63"/>
      <c r="M97" s="63"/>
      <c r="N97" s="63"/>
      <c r="O97" s="63"/>
      <c r="P97" s="63"/>
    </row>
    <row r="98" spans="1:16" x14ac:dyDescent="0.2">
      <c r="A98" s="57">
        <v>82</v>
      </c>
      <c r="B98" s="69" t="s">
        <v>88</v>
      </c>
      <c r="C98" s="165" t="s">
        <v>94</v>
      </c>
      <c r="D98" s="46">
        <v>446169.29999999993</v>
      </c>
      <c r="E98" s="46">
        <v>51100.1</v>
      </c>
      <c r="F98" s="46">
        <f t="shared" si="14"/>
        <v>11.453073978868561</v>
      </c>
      <c r="G98" s="139">
        <f t="shared" si="15"/>
        <v>0</v>
      </c>
      <c r="H98" s="106" t="s">
        <v>500</v>
      </c>
      <c r="I98" s="63"/>
      <c r="J98" s="63"/>
      <c r="K98" s="63"/>
      <c r="L98" s="63"/>
      <c r="M98" s="63"/>
      <c r="N98" s="63"/>
      <c r="O98" s="63"/>
      <c r="P98" s="63"/>
    </row>
    <row r="99" spans="1:16" x14ac:dyDescent="0.2">
      <c r="A99" s="57">
        <v>83</v>
      </c>
      <c r="B99" s="69" t="s">
        <v>89</v>
      </c>
      <c r="C99" s="165" t="s">
        <v>93</v>
      </c>
      <c r="D99" s="46">
        <v>1835714.6</v>
      </c>
      <c r="E99" s="46">
        <v>1835714.6</v>
      </c>
      <c r="F99" s="46">
        <f t="shared" si="14"/>
        <v>100</v>
      </c>
      <c r="G99" s="139">
        <f t="shared" si="15"/>
        <v>3</v>
      </c>
      <c r="H99" s="106" t="s">
        <v>576</v>
      </c>
    </row>
    <row r="100" spans="1:16" x14ac:dyDescent="0.2">
      <c r="A100" s="136"/>
      <c r="B100" s="9" t="s">
        <v>162</v>
      </c>
      <c r="C100" s="126"/>
      <c r="D100" s="137"/>
      <c r="E100" s="137"/>
      <c r="F100" s="137"/>
      <c r="G100" s="137"/>
      <c r="H100" s="103"/>
    </row>
    <row r="101" spans="1:16" x14ac:dyDescent="0.2">
      <c r="A101" s="56">
        <v>84</v>
      </c>
      <c r="B101" s="49" t="s">
        <v>163</v>
      </c>
      <c r="C101" s="165" t="s">
        <v>94</v>
      </c>
      <c r="D101" s="46">
        <v>2138155.58</v>
      </c>
      <c r="E101" s="46">
        <v>0</v>
      </c>
      <c r="F101" s="46">
        <f t="shared" si="14"/>
        <v>0</v>
      </c>
      <c r="G101" s="139">
        <f t="shared" si="15"/>
        <v>0</v>
      </c>
      <c r="H101" s="106" t="s">
        <v>339</v>
      </c>
    </row>
    <row r="102" spans="1:16" x14ac:dyDescent="0.2">
      <c r="A102" s="56">
        <v>85</v>
      </c>
      <c r="B102" s="49" t="s">
        <v>164</v>
      </c>
      <c r="C102" s="165" t="s">
        <v>94</v>
      </c>
      <c r="D102" s="46">
        <v>0</v>
      </c>
      <c r="E102" s="46">
        <v>0</v>
      </c>
      <c r="F102" s="119"/>
      <c r="G102" s="139">
        <f t="shared" si="15"/>
        <v>0</v>
      </c>
      <c r="H102" s="106" t="s">
        <v>338</v>
      </c>
    </row>
    <row r="103" spans="1:16" x14ac:dyDescent="0.2">
      <c r="B103" s="145"/>
      <c r="C103" s="145"/>
      <c r="D103" s="146"/>
      <c r="E103" s="146"/>
      <c r="F103" s="147"/>
    </row>
    <row r="104" spans="1:16" x14ac:dyDescent="0.2">
      <c r="C104" s="149"/>
      <c r="D104" s="149"/>
      <c r="E104" s="145"/>
      <c r="F104" s="147"/>
      <c r="G104" s="147"/>
    </row>
    <row r="105" spans="1:16" x14ac:dyDescent="0.2">
      <c r="B105" s="150"/>
      <c r="C105" s="149"/>
      <c r="D105" s="149"/>
      <c r="E105" s="145"/>
      <c r="F105" s="147"/>
    </row>
    <row r="106" spans="1:16" x14ac:dyDescent="0.2">
      <c r="A106" s="151"/>
      <c r="B106" s="152"/>
      <c r="C106" s="149"/>
      <c r="D106" s="149"/>
      <c r="E106" s="153"/>
      <c r="F106" s="147"/>
      <c r="G106" s="147"/>
      <c r="H106" s="62"/>
    </row>
    <row r="107" spans="1:16" x14ac:dyDescent="0.2">
      <c r="B107" s="150"/>
      <c r="C107" s="153"/>
      <c r="D107" s="149"/>
      <c r="E107" s="153"/>
      <c r="F107" s="147"/>
    </row>
    <row r="108" spans="1:16" x14ac:dyDescent="0.2">
      <c r="B108" s="152"/>
      <c r="C108" s="149"/>
      <c r="D108" s="149"/>
      <c r="E108" s="145"/>
      <c r="F108" s="147"/>
    </row>
    <row r="109" spans="1:16" x14ac:dyDescent="0.2">
      <c r="B109" s="150"/>
      <c r="C109" s="153"/>
      <c r="D109" s="149"/>
      <c r="E109" s="153"/>
      <c r="F109" s="147"/>
    </row>
    <row r="110" spans="1:16" x14ac:dyDescent="0.2">
      <c r="B110" s="152"/>
      <c r="C110" s="153"/>
      <c r="D110" s="149"/>
      <c r="E110" s="145"/>
      <c r="F110" s="147"/>
    </row>
    <row r="111" spans="1:16" x14ac:dyDescent="0.2">
      <c r="B111" s="150"/>
      <c r="C111" s="153"/>
      <c r="D111" s="149"/>
      <c r="E111" s="145"/>
      <c r="F111" s="147"/>
    </row>
    <row r="112" spans="1:16" x14ac:dyDescent="0.2">
      <c r="B112" s="152"/>
      <c r="C112" s="153"/>
      <c r="D112" s="149"/>
      <c r="E112" s="145"/>
      <c r="F112" s="147"/>
    </row>
    <row r="113" spans="1:8" x14ac:dyDescent="0.2">
      <c r="A113" s="151"/>
      <c r="B113" s="152"/>
      <c r="C113" s="145"/>
      <c r="D113" s="149"/>
      <c r="E113" s="145"/>
      <c r="F113" s="147"/>
      <c r="G113" s="147"/>
      <c r="H113" s="62"/>
    </row>
    <row r="114" spans="1:8" x14ac:dyDescent="0.2">
      <c r="B114" s="152"/>
      <c r="C114" s="145"/>
      <c r="D114" s="149"/>
      <c r="E114" s="145"/>
      <c r="F114" s="147"/>
    </row>
    <row r="115" spans="1:8" x14ac:dyDescent="0.2">
      <c r="B115" s="150"/>
      <c r="C115" s="145"/>
      <c r="D115" s="149"/>
      <c r="E115" s="145"/>
      <c r="F115" s="147"/>
    </row>
    <row r="116" spans="1:8" x14ac:dyDescent="0.2">
      <c r="B116" s="152"/>
      <c r="C116" s="145"/>
      <c r="D116" s="149"/>
      <c r="E116" s="145"/>
      <c r="F116" s="147"/>
    </row>
    <row r="117" spans="1:8" x14ac:dyDescent="0.2">
      <c r="A117" s="151"/>
      <c r="B117" s="152"/>
      <c r="C117" s="145"/>
      <c r="D117" s="149"/>
      <c r="E117" s="145"/>
      <c r="F117" s="147"/>
      <c r="G117" s="147"/>
      <c r="H117" s="62"/>
    </row>
    <row r="118" spans="1:8" x14ac:dyDescent="0.2">
      <c r="B118" s="152"/>
      <c r="C118" s="145"/>
      <c r="D118" s="149"/>
      <c r="E118" s="145"/>
      <c r="F118" s="147"/>
    </row>
    <row r="119" spans="1:8" x14ac:dyDescent="0.2">
      <c r="B119" s="150"/>
      <c r="C119" s="145"/>
      <c r="D119" s="149"/>
      <c r="E119" s="145"/>
    </row>
    <row r="120" spans="1:8" x14ac:dyDescent="0.2">
      <c r="A120" s="151"/>
      <c r="B120" s="152"/>
      <c r="C120" s="145"/>
      <c r="D120" s="149"/>
      <c r="E120" s="145"/>
      <c r="F120" s="147"/>
      <c r="G120" s="147"/>
      <c r="H120" s="62"/>
    </row>
    <row r="121" spans="1:8" x14ac:dyDescent="0.2">
      <c r="B121" s="152"/>
      <c r="C121" s="145"/>
      <c r="D121" s="145"/>
      <c r="E121" s="145"/>
    </row>
    <row r="122" spans="1:8" x14ac:dyDescent="0.2">
      <c r="B122" s="150"/>
      <c r="C122" s="145"/>
      <c r="D122" s="145"/>
      <c r="E122" s="145"/>
    </row>
    <row r="123" spans="1:8" x14ac:dyDescent="0.2">
      <c r="B123" s="145"/>
      <c r="C123" s="145"/>
      <c r="D123" s="145"/>
      <c r="E123" s="145"/>
    </row>
    <row r="124" spans="1:8" x14ac:dyDescent="0.2">
      <c r="A124" s="151"/>
      <c r="B124" s="145"/>
      <c r="C124" s="155"/>
      <c r="D124" s="145"/>
      <c r="E124" s="145"/>
      <c r="F124" s="147"/>
      <c r="G124" s="147"/>
      <c r="H124" s="62"/>
    </row>
    <row r="125" spans="1:8" x14ac:dyDescent="0.2">
      <c r="C125" s="155"/>
      <c r="D125" s="145"/>
      <c r="E125" s="145"/>
    </row>
    <row r="126" spans="1:8" x14ac:dyDescent="0.2">
      <c r="C126" s="145"/>
      <c r="D126" s="145"/>
      <c r="E126" s="145"/>
    </row>
    <row r="127" spans="1:8" x14ac:dyDescent="0.2">
      <c r="A127" s="151"/>
      <c r="B127" s="145"/>
      <c r="C127" s="145"/>
      <c r="D127" s="145"/>
      <c r="E127" s="145"/>
      <c r="F127" s="147"/>
      <c r="G127" s="147"/>
      <c r="H127" s="62"/>
    </row>
    <row r="128" spans="1:8" x14ac:dyDescent="0.2">
      <c r="C128" s="145"/>
      <c r="D128" s="145"/>
      <c r="E128" s="145"/>
    </row>
    <row r="129" spans="1:8" x14ac:dyDescent="0.2">
      <c r="C129" s="145"/>
      <c r="D129" s="145"/>
      <c r="E129" s="145"/>
    </row>
    <row r="130" spans="1:8" x14ac:dyDescent="0.2">
      <c r="B130" s="145"/>
      <c r="C130" s="145"/>
      <c r="D130" s="145"/>
      <c r="E130" s="145"/>
      <c r="F130" s="147"/>
      <c r="G130" s="147"/>
    </row>
    <row r="131" spans="1:8" x14ac:dyDescent="0.2">
      <c r="A131" s="151"/>
      <c r="C131" s="145"/>
      <c r="D131" s="145"/>
      <c r="H131" s="62"/>
    </row>
    <row r="132" spans="1:8" x14ac:dyDescent="0.2">
      <c r="C132" s="145"/>
      <c r="D132" s="145"/>
    </row>
    <row r="133" spans="1:8" x14ac:dyDescent="0.2">
      <c r="C133" s="145"/>
      <c r="D133" s="145"/>
    </row>
    <row r="134" spans="1:8" x14ac:dyDescent="0.2">
      <c r="C134" s="145"/>
      <c r="D134" s="145"/>
    </row>
    <row r="135" spans="1:8" x14ac:dyDescent="0.2">
      <c r="C135" s="145"/>
      <c r="D135" s="145"/>
    </row>
    <row r="136" spans="1:8" x14ac:dyDescent="0.2">
      <c r="C136" s="145"/>
      <c r="D136" s="145"/>
    </row>
    <row r="137" spans="1:8" x14ac:dyDescent="0.2">
      <c r="C137" s="145"/>
      <c r="D137" s="145"/>
    </row>
    <row r="138" spans="1:8" x14ac:dyDescent="0.2">
      <c r="C138" s="145"/>
      <c r="D138" s="145"/>
    </row>
    <row r="139" spans="1:8" x14ac:dyDescent="0.2">
      <c r="C139" s="145"/>
      <c r="D139" s="145"/>
    </row>
    <row r="140" spans="1:8" x14ac:dyDescent="0.2">
      <c r="C140" s="145"/>
      <c r="D140" s="145"/>
    </row>
    <row r="141" spans="1:8" x14ac:dyDescent="0.2">
      <c r="C141" s="145"/>
      <c r="D141" s="145"/>
    </row>
    <row r="142" spans="1:8" x14ac:dyDescent="0.2">
      <c r="C142" s="145"/>
      <c r="D142" s="145"/>
    </row>
    <row r="143" spans="1:8" x14ac:dyDescent="0.2">
      <c r="C143" s="145"/>
      <c r="D143" s="145"/>
    </row>
    <row r="144" spans="1:8" x14ac:dyDescent="0.2">
      <c r="C144" s="145"/>
      <c r="D144" s="145"/>
    </row>
    <row r="145" spans="3:4" x14ac:dyDescent="0.2">
      <c r="C145" s="145"/>
      <c r="D145" s="145"/>
    </row>
    <row r="146" spans="3:4" x14ac:dyDescent="0.2">
      <c r="C146" s="145"/>
      <c r="D146" s="145"/>
    </row>
    <row r="147" spans="3:4" x14ac:dyDescent="0.2">
      <c r="C147" s="145"/>
      <c r="D147" s="145"/>
    </row>
    <row r="148" spans="3:4" x14ac:dyDescent="0.2">
      <c r="C148" s="145"/>
      <c r="D148" s="145"/>
    </row>
    <row r="149" spans="3:4" x14ac:dyDescent="0.2">
      <c r="C149" s="145"/>
      <c r="D149" s="145"/>
    </row>
    <row r="150" spans="3:4" x14ac:dyDescent="0.2">
      <c r="C150" s="145"/>
      <c r="D150" s="145"/>
    </row>
    <row r="151" spans="3:4" x14ac:dyDescent="0.2">
      <c r="C151" s="145"/>
      <c r="D151" s="145"/>
    </row>
    <row r="152" spans="3:4" x14ac:dyDescent="0.2">
      <c r="C152" s="145"/>
      <c r="D152" s="145"/>
    </row>
    <row r="153" spans="3:4" x14ac:dyDescent="0.2">
      <c r="C153" s="145"/>
      <c r="D153" s="145"/>
    </row>
    <row r="154" spans="3:4" x14ac:dyDescent="0.2">
      <c r="C154" s="145"/>
      <c r="D154" s="145"/>
    </row>
    <row r="155" spans="3:4" x14ac:dyDescent="0.2">
      <c r="C155" s="145"/>
      <c r="D155" s="145"/>
    </row>
    <row r="156" spans="3:4" x14ac:dyDescent="0.2">
      <c r="C156" s="145"/>
      <c r="D156" s="145"/>
    </row>
    <row r="157" spans="3:4" x14ac:dyDescent="0.2">
      <c r="C157" s="145"/>
      <c r="D157" s="145"/>
    </row>
    <row r="158" spans="3:4" x14ac:dyDescent="0.2">
      <c r="C158" s="145"/>
      <c r="D158" s="145"/>
    </row>
    <row r="159" spans="3:4" x14ac:dyDescent="0.2">
      <c r="C159" s="145"/>
      <c r="D159" s="145"/>
    </row>
    <row r="160" spans="3:4" x14ac:dyDescent="0.2">
      <c r="C160" s="145"/>
      <c r="D160" s="145"/>
    </row>
    <row r="161" spans="3:4" x14ac:dyDescent="0.2">
      <c r="C161" s="145"/>
      <c r="D161" s="145"/>
    </row>
    <row r="162" spans="3:4" x14ac:dyDescent="0.2">
      <c r="C162" s="145"/>
      <c r="D162" s="145"/>
    </row>
    <row r="163" spans="3:4" x14ac:dyDescent="0.2">
      <c r="C163" s="145"/>
      <c r="D163" s="145"/>
    </row>
    <row r="164" spans="3:4" x14ac:dyDescent="0.2">
      <c r="C164" s="145"/>
      <c r="D164" s="145"/>
    </row>
    <row r="165" spans="3:4" x14ac:dyDescent="0.2">
      <c r="C165" s="145"/>
      <c r="D165" s="145"/>
    </row>
    <row r="166" spans="3:4" x14ac:dyDescent="0.2">
      <c r="C166" s="145"/>
      <c r="D166" s="145"/>
    </row>
    <row r="167" spans="3:4" x14ac:dyDescent="0.2">
      <c r="C167" s="145"/>
      <c r="D167" s="145"/>
    </row>
    <row r="168" spans="3:4" x14ac:dyDescent="0.2">
      <c r="C168" s="145"/>
      <c r="D168" s="145"/>
    </row>
    <row r="169" spans="3:4" x14ac:dyDescent="0.2">
      <c r="C169" s="145"/>
      <c r="D169" s="145"/>
    </row>
    <row r="170" spans="3:4" x14ac:dyDescent="0.2">
      <c r="C170" s="145"/>
    </row>
    <row r="171" spans="3:4" x14ac:dyDescent="0.2">
      <c r="C171" s="145"/>
    </row>
    <row r="172" spans="3:4" x14ac:dyDescent="0.2">
      <c r="C172" s="145"/>
    </row>
    <row r="173" spans="3:4" x14ac:dyDescent="0.2">
      <c r="C173" s="145"/>
    </row>
    <row r="174" spans="3:4" x14ac:dyDescent="0.2">
      <c r="C174" s="145"/>
    </row>
    <row r="175" spans="3:4" x14ac:dyDescent="0.2">
      <c r="C175" s="145"/>
    </row>
    <row r="176" spans="3:4" x14ac:dyDescent="0.2">
      <c r="C176" s="145"/>
    </row>
    <row r="177" spans="3:3" x14ac:dyDescent="0.2">
      <c r="C177" s="145"/>
    </row>
    <row r="178" spans="3:3" x14ac:dyDescent="0.2">
      <c r="C178" s="145"/>
    </row>
    <row r="179" spans="3:3" x14ac:dyDescent="0.2">
      <c r="C179" s="145"/>
    </row>
    <row r="180" spans="3:3" x14ac:dyDescent="0.2">
      <c r="C180" s="145"/>
    </row>
    <row r="181" spans="3:3" x14ac:dyDescent="0.2">
      <c r="C181" s="145"/>
    </row>
    <row r="182" spans="3:3" x14ac:dyDescent="0.2">
      <c r="C182" s="145"/>
    </row>
    <row r="183" spans="3:3" x14ac:dyDescent="0.2">
      <c r="C183" s="145"/>
    </row>
    <row r="184" spans="3:3" x14ac:dyDescent="0.2">
      <c r="C184" s="145"/>
    </row>
    <row r="185" spans="3:3" x14ac:dyDescent="0.2">
      <c r="C185" s="145"/>
    </row>
    <row r="186" spans="3:3" x14ac:dyDescent="0.2">
      <c r="C186" s="145"/>
    </row>
    <row r="187" spans="3:3" x14ac:dyDescent="0.2">
      <c r="C187" s="145"/>
    </row>
    <row r="188" spans="3:3" x14ac:dyDescent="0.2">
      <c r="C188" s="145"/>
    </row>
    <row r="189" spans="3:3" x14ac:dyDescent="0.2">
      <c r="C189" s="145"/>
    </row>
    <row r="190" spans="3:3" x14ac:dyDescent="0.2">
      <c r="C190" s="145"/>
    </row>
    <row r="191" spans="3:3" x14ac:dyDescent="0.2">
      <c r="C191" s="145"/>
    </row>
    <row r="192" spans="3:3" x14ac:dyDescent="0.2">
      <c r="C192" s="145"/>
    </row>
    <row r="193" spans="3:3" x14ac:dyDescent="0.2">
      <c r="C193" s="145"/>
    </row>
    <row r="194" spans="3:3" x14ac:dyDescent="0.2">
      <c r="C194" s="145"/>
    </row>
    <row r="195" spans="3:3" x14ac:dyDescent="0.2">
      <c r="C195" s="145"/>
    </row>
    <row r="196" spans="3:3" x14ac:dyDescent="0.2">
      <c r="C196" s="145"/>
    </row>
    <row r="197" spans="3:3" x14ac:dyDescent="0.2">
      <c r="C197" s="145"/>
    </row>
    <row r="198" spans="3:3" x14ac:dyDescent="0.2">
      <c r="C198" s="145"/>
    </row>
    <row r="199" spans="3:3" x14ac:dyDescent="0.2">
      <c r="C199" s="145"/>
    </row>
    <row r="200" spans="3:3" x14ac:dyDescent="0.2">
      <c r="C200" s="145"/>
    </row>
    <row r="201" spans="3:3" x14ac:dyDescent="0.2">
      <c r="C201" s="145"/>
    </row>
    <row r="202" spans="3:3" x14ac:dyDescent="0.2">
      <c r="C202" s="145"/>
    </row>
    <row r="203" spans="3:3" x14ac:dyDescent="0.2">
      <c r="C203" s="145"/>
    </row>
    <row r="204" spans="3:3" x14ac:dyDescent="0.2">
      <c r="C204" s="145"/>
    </row>
    <row r="205" spans="3:3" x14ac:dyDescent="0.2">
      <c r="C205" s="145"/>
    </row>
    <row r="206" spans="3:3" x14ac:dyDescent="0.2">
      <c r="C206" s="145"/>
    </row>
    <row r="207" spans="3:3" x14ac:dyDescent="0.2">
      <c r="C207" s="145"/>
    </row>
    <row r="208" spans="3:3" x14ac:dyDescent="0.2">
      <c r="C208" s="145"/>
    </row>
    <row r="210" spans="3:3" x14ac:dyDescent="0.2">
      <c r="C210" s="145"/>
    </row>
    <row r="211" spans="3:3" x14ac:dyDescent="0.2">
      <c r="C211" s="145"/>
    </row>
    <row r="212" spans="3:3" x14ac:dyDescent="0.2">
      <c r="C212" s="145"/>
    </row>
    <row r="213" spans="3:3" x14ac:dyDescent="0.2">
      <c r="C213" s="145"/>
    </row>
    <row r="214" spans="3:3" x14ac:dyDescent="0.2">
      <c r="C214" s="145"/>
    </row>
    <row r="215" spans="3:3" x14ac:dyDescent="0.2">
      <c r="C215" s="145"/>
    </row>
    <row r="216" spans="3:3" x14ac:dyDescent="0.2">
      <c r="C216" s="145"/>
    </row>
    <row r="217" spans="3:3" x14ac:dyDescent="0.2">
      <c r="C217" s="145"/>
    </row>
    <row r="218" spans="3:3" x14ac:dyDescent="0.2">
      <c r="C218" s="145"/>
    </row>
    <row r="219" spans="3:3" x14ac:dyDescent="0.2">
      <c r="C219" s="145"/>
    </row>
    <row r="220" spans="3:3" x14ac:dyDescent="0.2">
      <c r="C220" s="145"/>
    </row>
    <row r="221" spans="3:3" x14ac:dyDescent="0.2">
      <c r="C221" s="145"/>
    </row>
    <row r="222" spans="3:3" x14ac:dyDescent="0.2">
      <c r="C222" s="145"/>
    </row>
    <row r="223" spans="3:3" x14ac:dyDescent="0.2">
      <c r="C223" s="145"/>
    </row>
    <row r="224" spans="3:3" x14ac:dyDescent="0.2">
      <c r="C224" s="145"/>
    </row>
    <row r="225" spans="3:3" x14ac:dyDescent="0.2">
      <c r="C225" s="145"/>
    </row>
    <row r="226" spans="3:3" x14ac:dyDescent="0.2">
      <c r="C226" s="145"/>
    </row>
    <row r="227" spans="3:3" x14ac:dyDescent="0.2">
      <c r="C227" s="145"/>
    </row>
    <row r="228" spans="3:3" x14ac:dyDescent="0.2">
      <c r="C228" s="145"/>
    </row>
  </sheetData>
  <mergeCells count="9">
    <mergeCell ref="B4:B6"/>
    <mergeCell ref="B7:B8"/>
    <mergeCell ref="A3:H3"/>
    <mergeCell ref="A4:A8"/>
    <mergeCell ref="H4:H8"/>
    <mergeCell ref="C4:C6"/>
    <mergeCell ref="F4:F7"/>
    <mergeCell ref="E4:E7"/>
    <mergeCell ref="D4:D7"/>
  </mergeCells>
  <dataValidations count="1">
    <dataValidation type="list" allowBlank="1" showInputMessage="1" showErrorMessage="1" sqref="C29:C39 C10:C27 C41:C46 C48:C54 C56:C69 C71:C76 C78:C89 C91:C99 C101:C102">
      <formula1>Да_нет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3" orientation="landscape" r:id="rId1"/>
  <headerFooter>
    <oddFooter>&amp;A&amp;RСтраница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view="pageBreakPreview" topLeftCell="A73" zoomScale="93" zoomScaleNormal="100" zoomScaleSheetLayoutView="93" workbookViewId="0">
      <selection activeCell="G102" sqref="G102"/>
    </sheetView>
  </sheetViews>
  <sheetFormatPr defaultColWidth="9.140625" defaultRowHeight="12.75" x14ac:dyDescent="0.2"/>
  <cols>
    <col min="1" max="1" width="4.140625" style="60" customWidth="1"/>
    <col min="2" max="2" width="33.42578125" style="76" customWidth="1"/>
    <col min="3" max="3" width="16.140625" style="98" customWidth="1"/>
    <col min="4" max="4" width="14.42578125" style="98" bestFit="1" customWidth="1"/>
    <col min="5" max="5" width="24" style="59" customWidth="1"/>
    <col min="6" max="6" width="24.42578125" style="59" customWidth="1"/>
    <col min="7" max="7" width="61" style="59" customWidth="1"/>
    <col min="8" max="16384" width="9.140625" style="98"/>
  </cols>
  <sheetData>
    <row r="1" spans="1:14" ht="19.5" customHeight="1" x14ac:dyDescent="0.2">
      <c r="A1" s="66" t="s">
        <v>166</v>
      </c>
      <c r="B1" s="66"/>
      <c r="C1" s="66"/>
      <c r="D1" s="66"/>
      <c r="E1" s="66"/>
      <c r="F1" s="82"/>
      <c r="G1" s="82"/>
    </row>
    <row r="2" spans="1:14" ht="15.75" customHeight="1" x14ac:dyDescent="0.2">
      <c r="A2" s="75" t="s">
        <v>504</v>
      </c>
      <c r="B2" s="66"/>
      <c r="C2" s="50"/>
      <c r="D2" s="50"/>
      <c r="E2" s="50"/>
      <c r="F2" s="50"/>
      <c r="G2" s="115"/>
    </row>
    <row r="3" spans="1:14" ht="93" customHeight="1" x14ac:dyDescent="0.2">
      <c r="A3" s="235" t="str">
        <f>'Методика (Раздел 1)'!B31</f>
        <v xml:space="preserve">Чем больше решений о распределении субсидий по муниципальным образованиям принято в законе о бюджете, тем выше уровень его открытости, поскольку: 
а) проект бюджета обсуждается на публичных слушаниях; 
б) закон о бюджете утверждается представительным органом власти.
В целях расчета общего объема межбюджетных субсидий учитываются элементы 520 вида расходов. В случае указания в законе о бюджете только группы вида расходов решение об отнесении межбюджетного трансферта к 520 виду расходов принимает эксперт, исходя из наименования межбюджетного трансферта и сведений о нем, указанных в текстовой части закона. Для расчета объема межбюджетных субсидий, распределенных по муниципальным образованиям, учитываются межбюджетные субсидии, распределение которых по муниципальным образованиям и по видам межбюджетных субсидий утверждено законом о бюджете в приложениях к закону или в текстовой части закона. </v>
      </c>
      <c r="B3" s="235"/>
      <c r="C3" s="235"/>
      <c r="D3" s="235"/>
      <c r="E3" s="235"/>
      <c r="F3" s="235"/>
      <c r="G3" s="235"/>
    </row>
    <row r="4" spans="1:14" s="176" customFormat="1" ht="54" customHeight="1" x14ac:dyDescent="0.2">
      <c r="A4" s="230" t="s">
        <v>117</v>
      </c>
      <c r="B4" s="236" t="s">
        <v>90</v>
      </c>
      <c r="C4" s="230" t="s">
        <v>104</v>
      </c>
      <c r="D4" s="230" t="s">
        <v>103</v>
      </c>
      <c r="E4" s="230" t="str">
        <f>'Методика (Раздел 1)'!B30</f>
        <v>Доля субсидий местным бюджетам, распределенных законом о бюджете на 2015 год по муниципальным образованиям, в общем объеме субсидий, предусмотренных законом о бюджете на 2015 год.</v>
      </c>
      <c r="F4" s="96" t="s">
        <v>165</v>
      </c>
      <c r="G4" s="230" t="s">
        <v>110</v>
      </c>
      <c r="H4" s="175"/>
      <c r="I4" s="175"/>
      <c r="J4" s="175"/>
      <c r="K4" s="175"/>
      <c r="L4" s="175"/>
      <c r="M4" s="175"/>
    </row>
    <row r="5" spans="1:14" s="178" customFormat="1" ht="15.95" customHeight="1" x14ac:dyDescent="0.2">
      <c r="A5" s="230"/>
      <c r="B5" s="236"/>
      <c r="C5" s="230"/>
      <c r="D5" s="230"/>
      <c r="E5" s="230"/>
      <c r="F5" s="52" t="s">
        <v>146</v>
      </c>
      <c r="G5" s="230"/>
      <c r="H5" s="177"/>
      <c r="I5" s="177"/>
      <c r="J5" s="177"/>
      <c r="K5" s="177"/>
      <c r="L5" s="177"/>
      <c r="M5" s="177"/>
    </row>
    <row r="6" spans="1:14" s="180" customFormat="1" ht="15.95" customHeight="1" x14ac:dyDescent="0.2">
      <c r="A6" s="230"/>
      <c r="B6" s="236"/>
      <c r="C6" s="230"/>
      <c r="D6" s="230"/>
      <c r="E6" s="230"/>
      <c r="F6" s="52" t="s">
        <v>142</v>
      </c>
      <c r="G6" s="230"/>
      <c r="H6" s="179"/>
      <c r="I6" s="179"/>
      <c r="J6" s="179"/>
      <c r="K6" s="179"/>
      <c r="L6" s="179"/>
      <c r="M6" s="179"/>
    </row>
    <row r="7" spans="1:14" s="182" customFormat="1" ht="15.95" customHeight="1" x14ac:dyDescent="0.2">
      <c r="A7" s="230"/>
      <c r="B7" s="236"/>
      <c r="C7" s="230"/>
      <c r="D7" s="230"/>
      <c r="E7" s="230"/>
      <c r="F7" s="52" t="s">
        <v>143</v>
      </c>
      <c r="G7" s="230"/>
      <c r="H7" s="181"/>
      <c r="I7" s="181"/>
      <c r="J7" s="181"/>
      <c r="K7" s="181"/>
      <c r="L7" s="181"/>
      <c r="M7" s="181"/>
    </row>
    <row r="8" spans="1:14" s="182" customFormat="1" ht="15.95" customHeight="1" x14ac:dyDescent="0.2">
      <c r="A8" s="230"/>
      <c r="B8" s="236"/>
      <c r="C8" s="183" t="s">
        <v>92</v>
      </c>
      <c r="D8" s="52" t="s">
        <v>92</v>
      </c>
      <c r="E8" s="184" t="s">
        <v>91</v>
      </c>
      <c r="F8" s="52" t="s">
        <v>147</v>
      </c>
      <c r="G8" s="230"/>
      <c r="H8" s="181"/>
      <c r="I8" s="181"/>
      <c r="J8" s="181"/>
      <c r="K8" s="181"/>
      <c r="L8" s="181"/>
      <c r="M8" s="181"/>
    </row>
    <row r="9" spans="1:14" s="64" customFormat="1" ht="15.95" customHeight="1" x14ac:dyDescent="0.2">
      <c r="A9" s="136"/>
      <c r="B9" s="65" t="s">
        <v>0</v>
      </c>
      <c r="C9" s="126"/>
      <c r="D9" s="156"/>
      <c r="E9" s="137"/>
      <c r="F9" s="137"/>
      <c r="G9" s="103"/>
      <c r="H9" s="63"/>
      <c r="I9" s="63"/>
      <c r="J9" s="63"/>
      <c r="K9" s="63"/>
      <c r="L9" s="63"/>
      <c r="M9" s="63"/>
      <c r="N9" s="63"/>
    </row>
    <row r="10" spans="1:14" s="135" customFormat="1" ht="15.95" customHeight="1" x14ac:dyDescent="0.2">
      <c r="A10" s="56">
        <v>1</v>
      </c>
      <c r="B10" s="69" t="s">
        <v>1</v>
      </c>
      <c r="C10" s="46">
        <v>1239220</v>
      </c>
      <c r="D10" s="46">
        <v>1239220</v>
      </c>
      <c r="E10" s="46">
        <f t="shared" ref="E10:E27" si="0">D10/C10*100</f>
        <v>100</v>
      </c>
      <c r="F10" s="139">
        <f>IF(E10&gt;=85,3,IF(E10&gt;=75,2,IF(E10&gt;=65,1,0)))</f>
        <v>3</v>
      </c>
      <c r="G10" s="106" t="s">
        <v>587</v>
      </c>
      <c r="H10" s="134"/>
      <c r="I10" s="134"/>
      <c r="J10" s="134"/>
      <c r="K10" s="134"/>
      <c r="L10" s="134"/>
      <c r="M10" s="134"/>
    </row>
    <row r="11" spans="1:14" s="135" customFormat="1" ht="15.95" customHeight="1" x14ac:dyDescent="0.2">
      <c r="A11" s="56">
        <v>2</v>
      </c>
      <c r="B11" s="69" t="s">
        <v>2</v>
      </c>
      <c r="C11" s="140">
        <v>1613635.50336</v>
      </c>
      <c r="D11" s="46">
        <v>0</v>
      </c>
      <c r="E11" s="46">
        <f t="shared" si="0"/>
        <v>0</v>
      </c>
      <c r="F11" s="139">
        <f t="shared" ref="F11:F27" si="1">IF(E11&gt;=85,3,IF(E11&gt;=75,2,IF(E11&gt;=65,1,0)))</f>
        <v>0</v>
      </c>
      <c r="G11" s="106" t="s">
        <v>588</v>
      </c>
      <c r="H11" s="134"/>
      <c r="I11" s="134"/>
      <c r="J11" s="134"/>
      <c r="K11" s="134"/>
      <c r="L11" s="134"/>
      <c r="M11" s="134"/>
    </row>
    <row r="12" spans="1:14" s="64" customFormat="1" ht="15.95" customHeight="1" x14ac:dyDescent="0.2">
      <c r="A12" s="56">
        <v>3</v>
      </c>
      <c r="B12" s="69" t="s">
        <v>3</v>
      </c>
      <c r="C12" s="140">
        <v>2876000</v>
      </c>
      <c r="D12" s="46">
        <v>1504455</v>
      </c>
      <c r="E12" s="46">
        <f t="shared" si="0"/>
        <v>52.310674547983304</v>
      </c>
      <c r="F12" s="139">
        <f t="shared" si="1"/>
        <v>0</v>
      </c>
      <c r="G12" s="106" t="s">
        <v>683</v>
      </c>
      <c r="H12" s="63"/>
      <c r="I12" s="63"/>
      <c r="J12" s="63"/>
      <c r="K12" s="63"/>
      <c r="L12" s="63"/>
      <c r="M12" s="63"/>
    </row>
    <row r="13" spans="1:14" s="135" customFormat="1" ht="15.95" customHeight="1" x14ac:dyDescent="0.2">
      <c r="A13" s="56">
        <v>4</v>
      </c>
      <c r="B13" s="69" t="s">
        <v>4</v>
      </c>
      <c r="C13" s="140">
        <v>6500379.3999999994</v>
      </c>
      <c r="D13" s="46">
        <f>1023896+866687.1</f>
        <v>1890583.1</v>
      </c>
      <c r="E13" s="46">
        <f t="shared" si="0"/>
        <v>29.084196223992713</v>
      </c>
      <c r="F13" s="139">
        <f t="shared" si="1"/>
        <v>0</v>
      </c>
      <c r="G13" s="106" t="s">
        <v>589</v>
      </c>
      <c r="H13" s="134"/>
      <c r="I13" s="134"/>
      <c r="J13" s="134"/>
      <c r="K13" s="134"/>
      <c r="L13" s="134"/>
      <c r="M13" s="134"/>
    </row>
    <row r="14" spans="1:14" s="135" customFormat="1" ht="15.95" customHeight="1" x14ac:dyDescent="0.2">
      <c r="A14" s="56">
        <v>5</v>
      </c>
      <c r="B14" s="69" t="s">
        <v>5</v>
      </c>
      <c r="C14" s="140">
        <v>1956123.6120500001</v>
      </c>
      <c r="D14" s="46">
        <v>375676.94199999998</v>
      </c>
      <c r="E14" s="46">
        <f t="shared" si="0"/>
        <v>19.205173931022379</v>
      </c>
      <c r="F14" s="139">
        <f t="shared" si="1"/>
        <v>0</v>
      </c>
      <c r="G14" s="106" t="s">
        <v>590</v>
      </c>
      <c r="H14" s="134"/>
      <c r="I14" s="134"/>
      <c r="J14" s="134"/>
      <c r="K14" s="134"/>
      <c r="L14" s="134"/>
      <c r="M14" s="134"/>
    </row>
    <row r="15" spans="1:14" s="135" customFormat="1" ht="15.95" customHeight="1" x14ac:dyDescent="0.2">
      <c r="A15" s="56">
        <v>6</v>
      </c>
      <c r="B15" s="69" t="s">
        <v>6</v>
      </c>
      <c r="C15" s="140">
        <v>2824755.5724599999</v>
      </c>
      <c r="D15" s="46">
        <v>0</v>
      </c>
      <c r="E15" s="46">
        <f t="shared" si="0"/>
        <v>0</v>
      </c>
      <c r="F15" s="139">
        <f t="shared" si="1"/>
        <v>0</v>
      </c>
      <c r="G15" s="106" t="s">
        <v>591</v>
      </c>
      <c r="H15" s="134"/>
      <c r="I15" s="134"/>
      <c r="J15" s="134"/>
      <c r="K15" s="134"/>
      <c r="L15" s="134"/>
      <c r="M15" s="134"/>
    </row>
    <row r="16" spans="1:14" s="64" customFormat="1" ht="15.95" customHeight="1" x14ac:dyDescent="0.2">
      <c r="A16" s="56">
        <v>7</v>
      </c>
      <c r="B16" s="69" t="s">
        <v>7</v>
      </c>
      <c r="C16" s="140">
        <v>848037.4</v>
      </c>
      <c r="D16" s="46">
        <v>92680.8</v>
      </c>
      <c r="E16" s="46">
        <f t="shared" si="0"/>
        <v>10.928857618779549</v>
      </c>
      <c r="F16" s="139">
        <f t="shared" si="1"/>
        <v>0</v>
      </c>
      <c r="G16" s="106" t="s">
        <v>592</v>
      </c>
      <c r="H16" s="63"/>
      <c r="I16" s="63"/>
      <c r="J16" s="63"/>
      <c r="K16" s="63"/>
      <c r="L16" s="63"/>
      <c r="M16" s="63"/>
    </row>
    <row r="17" spans="1:14" s="135" customFormat="1" ht="15.95" customHeight="1" x14ac:dyDescent="0.2">
      <c r="A17" s="56">
        <v>8</v>
      </c>
      <c r="B17" s="69" t="s">
        <v>8</v>
      </c>
      <c r="C17" s="140">
        <v>349501.92499999999</v>
      </c>
      <c r="D17" s="46">
        <v>0</v>
      </c>
      <c r="E17" s="46">
        <f t="shared" si="0"/>
        <v>0</v>
      </c>
      <c r="F17" s="139">
        <f t="shared" si="1"/>
        <v>0</v>
      </c>
      <c r="G17" s="106" t="s">
        <v>593</v>
      </c>
      <c r="H17" s="134"/>
      <c r="I17" s="134"/>
      <c r="J17" s="134"/>
      <c r="K17" s="134"/>
      <c r="L17" s="134"/>
      <c r="M17" s="134"/>
    </row>
    <row r="18" spans="1:14" s="135" customFormat="1" ht="15.95" customHeight="1" x14ac:dyDescent="0.2">
      <c r="A18" s="56">
        <v>9</v>
      </c>
      <c r="B18" s="69" t="s">
        <v>9</v>
      </c>
      <c r="C18" s="140">
        <v>1572000.3</v>
      </c>
      <c r="D18" s="46">
        <v>60000</v>
      </c>
      <c r="E18" s="46">
        <f t="shared" si="0"/>
        <v>3.8167931647341287</v>
      </c>
      <c r="F18" s="139">
        <f t="shared" si="1"/>
        <v>0</v>
      </c>
      <c r="G18" s="106" t="s">
        <v>594</v>
      </c>
      <c r="H18" s="134"/>
      <c r="I18" s="134"/>
      <c r="J18" s="134"/>
      <c r="K18" s="134"/>
      <c r="L18" s="134"/>
      <c r="M18" s="134"/>
    </row>
    <row r="19" spans="1:14" s="135" customFormat="1" ht="15.95" customHeight="1" x14ac:dyDescent="0.2">
      <c r="A19" s="56">
        <v>10</v>
      </c>
      <c r="B19" s="69" t="s">
        <v>10</v>
      </c>
      <c r="C19" s="140">
        <v>27232331</v>
      </c>
      <c r="D19" s="46">
        <v>52490</v>
      </c>
      <c r="E19" s="46">
        <f t="shared" si="0"/>
        <v>0.19274883226118247</v>
      </c>
      <c r="F19" s="139">
        <f t="shared" si="1"/>
        <v>0</v>
      </c>
      <c r="G19" s="106" t="s">
        <v>595</v>
      </c>
      <c r="H19" s="134"/>
      <c r="I19" s="134"/>
      <c r="J19" s="134"/>
      <c r="K19" s="134"/>
      <c r="L19" s="134"/>
      <c r="M19" s="134"/>
    </row>
    <row r="20" spans="1:14" s="135" customFormat="1" ht="15.95" customHeight="1" x14ac:dyDescent="0.2">
      <c r="A20" s="56">
        <v>11</v>
      </c>
      <c r="B20" s="69" t="s">
        <v>11</v>
      </c>
      <c r="C20" s="140">
        <v>2077979.7000000002</v>
      </c>
      <c r="D20" s="46">
        <v>231452.79999999999</v>
      </c>
      <c r="E20" s="46">
        <f t="shared" si="0"/>
        <v>11.138357126395411</v>
      </c>
      <c r="F20" s="139">
        <f t="shared" si="1"/>
        <v>0</v>
      </c>
      <c r="G20" s="106" t="s">
        <v>596</v>
      </c>
      <c r="H20" s="134"/>
      <c r="I20" s="134"/>
      <c r="J20" s="134"/>
      <c r="K20" s="134"/>
      <c r="L20" s="134"/>
      <c r="M20" s="134"/>
    </row>
    <row r="21" spans="1:14" s="135" customFormat="1" ht="15.95" customHeight="1" x14ac:dyDescent="0.2">
      <c r="A21" s="56">
        <v>12</v>
      </c>
      <c r="B21" s="69" t="s">
        <v>12</v>
      </c>
      <c r="C21" s="140">
        <v>1437885.4886400001</v>
      </c>
      <c r="D21" s="46">
        <v>0</v>
      </c>
      <c r="E21" s="46">
        <f t="shared" si="0"/>
        <v>0</v>
      </c>
      <c r="F21" s="139">
        <f t="shared" si="1"/>
        <v>0</v>
      </c>
      <c r="G21" s="110" t="s">
        <v>597</v>
      </c>
      <c r="H21" s="134"/>
      <c r="I21" s="134"/>
      <c r="J21" s="134"/>
      <c r="K21" s="134"/>
      <c r="L21" s="134"/>
      <c r="M21" s="134"/>
    </row>
    <row r="22" spans="1:14" s="135" customFormat="1" ht="15.95" customHeight="1" x14ac:dyDescent="0.2">
      <c r="A22" s="56">
        <v>13</v>
      </c>
      <c r="B22" s="69" t="s">
        <v>13</v>
      </c>
      <c r="C22" s="140">
        <v>1811073.4</v>
      </c>
      <c r="D22" s="46">
        <v>0</v>
      </c>
      <c r="E22" s="46">
        <f t="shared" si="0"/>
        <v>0</v>
      </c>
      <c r="F22" s="139">
        <f t="shared" si="1"/>
        <v>0</v>
      </c>
      <c r="G22" s="106" t="s">
        <v>598</v>
      </c>
      <c r="H22" s="134"/>
      <c r="I22" s="134"/>
      <c r="J22" s="134"/>
      <c r="K22" s="134"/>
      <c r="L22" s="134"/>
      <c r="M22" s="134"/>
    </row>
    <row r="23" spans="1:14" s="135" customFormat="1" ht="15.95" customHeight="1" x14ac:dyDescent="0.2">
      <c r="A23" s="56">
        <v>14</v>
      </c>
      <c r="B23" s="69" t="s">
        <v>14</v>
      </c>
      <c r="C23" s="140">
        <v>3353183.9</v>
      </c>
      <c r="D23" s="46">
        <v>405524.40000000008</v>
      </c>
      <c r="E23" s="46">
        <f t="shared" si="0"/>
        <v>12.093711889765428</v>
      </c>
      <c r="F23" s="139">
        <f t="shared" si="1"/>
        <v>0</v>
      </c>
      <c r="G23" s="106" t="s">
        <v>599</v>
      </c>
      <c r="H23" s="134"/>
      <c r="I23" s="134"/>
      <c r="J23" s="134"/>
      <c r="K23" s="134"/>
      <c r="L23" s="134"/>
      <c r="M23" s="134"/>
    </row>
    <row r="24" spans="1:14" s="64" customFormat="1" ht="15.95" customHeight="1" x14ac:dyDescent="0.2">
      <c r="A24" s="56">
        <v>15</v>
      </c>
      <c r="B24" s="69" t="s">
        <v>15</v>
      </c>
      <c r="C24" s="140">
        <v>1976581.3</v>
      </c>
      <c r="D24" s="46">
        <v>165908.20000000001</v>
      </c>
      <c r="E24" s="46">
        <f t="shared" si="0"/>
        <v>8.3936947091424976</v>
      </c>
      <c r="F24" s="139">
        <f t="shared" si="1"/>
        <v>0</v>
      </c>
      <c r="G24" s="106" t="s">
        <v>600</v>
      </c>
      <c r="H24" s="63"/>
      <c r="I24" s="63"/>
      <c r="J24" s="63"/>
      <c r="K24" s="63"/>
      <c r="L24" s="63"/>
      <c r="M24" s="63"/>
    </row>
    <row r="25" spans="1:14" s="64" customFormat="1" ht="15.95" customHeight="1" x14ac:dyDescent="0.2">
      <c r="A25" s="56">
        <v>16</v>
      </c>
      <c r="B25" s="69" t="s">
        <v>16</v>
      </c>
      <c r="C25" s="140">
        <v>3640570.1999999997</v>
      </c>
      <c r="D25" s="46">
        <v>0</v>
      </c>
      <c r="E25" s="46">
        <f t="shared" si="0"/>
        <v>0</v>
      </c>
      <c r="F25" s="139">
        <f t="shared" si="1"/>
        <v>0</v>
      </c>
      <c r="G25" s="106" t="s">
        <v>601</v>
      </c>
      <c r="H25" s="63"/>
      <c r="I25" s="63"/>
      <c r="J25" s="63"/>
      <c r="K25" s="63"/>
      <c r="L25" s="63"/>
      <c r="M25" s="63"/>
    </row>
    <row r="26" spans="1:14" s="135" customFormat="1" ht="15.95" customHeight="1" x14ac:dyDescent="0.2">
      <c r="A26" s="56">
        <v>17</v>
      </c>
      <c r="B26" s="69" t="s">
        <v>17</v>
      </c>
      <c r="C26" s="140">
        <v>4158813.0529999998</v>
      </c>
      <c r="D26" s="46">
        <v>1964171.142</v>
      </c>
      <c r="E26" s="46">
        <f t="shared" si="0"/>
        <v>47.229128046117062</v>
      </c>
      <c r="F26" s="139">
        <f t="shared" si="1"/>
        <v>0</v>
      </c>
      <c r="G26" s="106" t="s">
        <v>602</v>
      </c>
      <c r="H26" s="134"/>
      <c r="I26" s="134"/>
      <c r="J26" s="134"/>
      <c r="K26" s="134"/>
      <c r="L26" s="134"/>
      <c r="M26" s="134"/>
    </row>
    <row r="27" spans="1:14" s="135" customFormat="1" ht="15.95" customHeight="1" x14ac:dyDescent="0.2">
      <c r="A27" s="56">
        <v>18</v>
      </c>
      <c r="B27" s="69" t="s">
        <v>18</v>
      </c>
      <c r="C27" s="140">
        <v>4122647.4</v>
      </c>
      <c r="D27" s="46">
        <v>326047.40000000002</v>
      </c>
      <c r="E27" s="46">
        <f t="shared" si="0"/>
        <v>7.9086899355011546</v>
      </c>
      <c r="F27" s="139">
        <f t="shared" si="1"/>
        <v>0</v>
      </c>
      <c r="G27" s="106" t="s">
        <v>603</v>
      </c>
      <c r="H27" s="134"/>
      <c r="I27" s="134"/>
      <c r="J27" s="134"/>
      <c r="K27" s="134"/>
      <c r="L27" s="134"/>
      <c r="M27" s="134"/>
    </row>
    <row r="28" spans="1:14" s="64" customFormat="1" ht="15.95" customHeight="1" x14ac:dyDescent="0.2">
      <c r="A28" s="136"/>
      <c r="B28" s="65" t="s">
        <v>19</v>
      </c>
      <c r="C28" s="126"/>
      <c r="D28" s="156"/>
      <c r="E28" s="137"/>
      <c r="F28" s="137"/>
      <c r="G28" s="103"/>
      <c r="H28" s="63"/>
      <c r="I28" s="63"/>
      <c r="J28" s="63"/>
      <c r="K28" s="63"/>
      <c r="L28" s="63"/>
      <c r="M28" s="63"/>
      <c r="N28" s="63"/>
    </row>
    <row r="29" spans="1:14" s="135" customFormat="1" ht="15.95" customHeight="1" x14ac:dyDescent="0.2">
      <c r="A29" s="56">
        <v>19</v>
      </c>
      <c r="B29" s="69" t="s">
        <v>20</v>
      </c>
      <c r="C29" s="140">
        <v>774385</v>
      </c>
      <c r="D29" s="140">
        <v>0</v>
      </c>
      <c r="E29" s="46">
        <f t="shared" ref="E29:E39" si="2">D29/C29*100</f>
        <v>0</v>
      </c>
      <c r="F29" s="139">
        <f t="shared" ref="F29:F39" si="3">IF(E29&gt;=85,3,IF(E29&gt;=75,2,IF(E29&gt;=65,1,0)))</f>
        <v>0</v>
      </c>
      <c r="G29" s="106" t="s">
        <v>604</v>
      </c>
      <c r="H29" s="134"/>
      <c r="I29" s="134"/>
      <c r="J29" s="134"/>
      <c r="K29" s="134"/>
      <c r="L29" s="134"/>
      <c r="M29" s="134"/>
    </row>
    <row r="30" spans="1:14" s="64" customFormat="1" ht="15.95" customHeight="1" x14ac:dyDescent="0.2">
      <c r="A30" s="56">
        <v>20</v>
      </c>
      <c r="B30" s="69" t="s">
        <v>21</v>
      </c>
      <c r="C30" s="140">
        <v>3341360.9999999995</v>
      </c>
      <c r="D30" s="140">
        <v>2386</v>
      </c>
      <c r="E30" s="46">
        <f t="shared" si="2"/>
        <v>7.1408028046056699E-2</v>
      </c>
      <c r="F30" s="139">
        <f t="shared" si="3"/>
        <v>0</v>
      </c>
      <c r="G30" s="106" t="s">
        <v>605</v>
      </c>
      <c r="H30" s="63"/>
      <c r="I30" s="63"/>
      <c r="J30" s="63"/>
      <c r="K30" s="63"/>
      <c r="L30" s="63"/>
      <c r="M30" s="63"/>
    </row>
    <row r="31" spans="1:14" s="64" customFormat="1" ht="15.95" customHeight="1" x14ac:dyDescent="0.2">
      <c r="A31" s="56">
        <v>21</v>
      </c>
      <c r="B31" s="69" t="s">
        <v>22</v>
      </c>
      <c r="C31" s="140">
        <v>5700610.1000000006</v>
      </c>
      <c r="D31" s="140">
        <v>3269640.8</v>
      </c>
      <c r="E31" s="46">
        <f t="shared" si="2"/>
        <v>57.35598019587411</v>
      </c>
      <c r="F31" s="139">
        <f t="shared" si="3"/>
        <v>0</v>
      </c>
      <c r="G31" s="106" t="s">
        <v>606</v>
      </c>
      <c r="H31" s="63"/>
      <c r="I31" s="63"/>
      <c r="J31" s="63"/>
      <c r="K31" s="63"/>
      <c r="L31" s="63"/>
      <c r="M31" s="63"/>
    </row>
    <row r="32" spans="1:14" s="135" customFormat="1" ht="15.95" customHeight="1" x14ac:dyDescent="0.2">
      <c r="A32" s="56">
        <v>22</v>
      </c>
      <c r="B32" s="69" t="s">
        <v>23</v>
      </c>
      <c r="C32" s="140">
        <v>1655133.9</v>
      </c>
      <c r="D32" s="140">
        <v>920254.1</v>
      </c>
      <c r="E32" s="46">
        <f t="shared" si="2"/>
        <v>55.599978950343534</v>
      </c>
      <c r="F32" s="139">
        <f t="shared" si="3"/>
        <v>0</v>
      </c>
      <c r="G32" s="119" t="s">
        <v>607</v>
      </c>
      <c r="H32" s="134"/>
      <c r="I32" s="134"/>
      <c r="J32" s="134"/>
      <c r="K32" s="134"/>
      <c r="L32" s="134"/>
      <c r="M32" s="134"/>
    </row>
    <row r="33" spans="1:14" s="135" customFormat="1" ht="15.95" customHeight="1" x14ac:dyDescent="0.2">
      <c r="A33" s="56">
        <v>23</v>
      </c>
      <c r="B33" s="69" t="s">
        <v>24</v>
      </c>
      <c r="C33" s="140">
        <v>80396</v>
      </c>
      <c r="D33" s="140">
        <v>0</v>
      </c>
      <c r="E33" s="46">
        <f t="shared" si="2"/>
        <v>0</v>
      </c>
      <c r="F33" s="139">
        <f t="shared" si="3"/>
        <v>0</v>
      </c>
      <c r="G33" s="120" t="s">
        <v>608</v>
      </c>
      <c r="H33" s="134"/>
      <c r="I33" s="134"/>
      <c r="J33" s="134"/>
      <c r="K33" s="134"/>
      <c r="L33" s="134"/>
      <c r="M33" s="134"/>
    </row>
    <row r="34" spans="1:14" s="135" customFormat="1" ht="15.95" customHeight="1" x14ac:dyDescent="0.2">
      <c r="A34" s="56">
        <v>24</v>
      </c>
      <c r="B34" s="69" t="s">
        <v>25</v>
      </c>
      <c r="C34" s="140">
        <v>9176364</v>
      </c>
      <c r="D34" s="140">
        <v>0</v>
      </c>
      <c r="E34" s="46">
        <f t="shared" si="2"/>
        <v>0</v>
      </c>
      <c r="F34" s="139">
        <f t="shared" si="3"/>
        <v>0</v>
      </c>
      <c r="G34" s="17" t="s">
        <v>609</v>
      </c>
      <c r="H34" s="134"/>
      <c r="I34" s="134"/>
      <c r="J34" s="134"/>
      <c r="K34" s="134"/>
      <c r="L34" s="134"/>
      <c r="M34" s="134"/>
    </row>
    <row r="35" spans="1:14" s="64" customFormat="1" ht="15.95" customHeight="1" x14ac:dyDescent="0.2">
      <c r="A35" s="56">
        <v>25</v>
      </c>
      <c r="B35" s="69" t="s">
        <v>26</v>
      </c>
      <c r="C35" s="140">
        <v>2191067.2999999998</v>
      </c>
      <c r="D35" s="140">
        <v>1757251.1</v>
      </c>
      <c r="E35" s="46">
        <f t="shared" si="2"/>
        <v>80.200690321105156</v>
      </c>
      <c r="F35" s="139">
        <f t="shared" si="3"/>
        <v>2</v>
      </c>
      <c r="G35" s="106" t="s">
        <v>610</v>
      </c>
      <c r="H35" s="63"/>
      <c r="I35" s="63"/>
      <c r="J35" s="63"/>
      <c r="K35" s="63"/>
      <c r="L35" s="63"/>
      <c r="M35" s="63"/>
    </row>
    <row r="36" spans="1:14" s="135" customFormat="1" ht="15.95" customHeight="1" x14ac:dyDescent="0.2">
      <c r="A36" s="56">
        <v>26</v>
      </c>
      <c r="B36" s="69" t="s">
        <v>27</v>
      </c>
      <c r="C36" s="140">
        <v>1945791.2999999996</v>
      </c>
      <c r="D36" s="140">
        <v>1595856.8246000002</v>
      </c>
      <c r="E36" s="46">
        <f t="shared" si="2"/>
        <v>82.015826908055374</v>
      </c>
      <c r="F36" s="139">
        <f t="shared" si="3"/>
        <v>2</v>
      </c>
      <c r="G36" s="106" t="s">
        <v>611</v>
      </c>
      <c r="H36" s="134"/>
      <c r="I36" s="134"/>
      <c r="J36" s="134"/>
      <c r="K36" s="134"/>
      <c r="L36" s="134"/>
      <c r="M36" s="134"/>
    </row>
    <row r="37" spans="1:14" s="64" customFormat="1" ht="15.95" customHeight="1" x14ac:dyDescent="0.2">
      <c r="A37" s="56">
        <v>27</v>
      </c>
      <c r="B37" s="69" t="s">
        <v>28</v>
      </c>
      <c r="C37" s="140">
        <v>1585191</v>
      </c>
      <c r="D37" s="140">
        <v>1476157</v>
      </c>
      <c r="E37" s="46">
        <f t="shared" si="2"/>
        <v>93.12171214699049</v>
      </c>
      <c r="F37" s="139">
        <f t="shared" si="3"/>
        <v>3</v>
      </c>
      <c r="G37" s="106" t="s">
        <v>612</v>
      </c>
      <c r="H37" s="63"/>
      <c r="I37" s="63"/>
      <c r="J37" s="63"/>
      <c r="K37" s="63"/>
      <c r="L37" s="63"/>
      <c r="M37" s="63"/>
    </row>
    <row r="38" spans="1:14" s="158" customFormat="1" ht="15.95" customHeight="1" x14ac:dyDescent="0.2">
      <c r="A38" s="56">
        <v>28</v>
      </c>
      <c r="B38" s="69" t="s">
        <v>29</v>
      </c>
      <c r="C38" s="140">
        <v>165075.9</v>
      </c>
      <c r="D38" s="140">
        <v>165075.9</v>
      </c>
      <c r="E38" s="46">
        <f t="shared" si="2"/>
        <v>100</v>
      </c>
      <c r="F38" s="139">
        <f t="shared" si="3"/>
        <v>3</v>
      </c>
      <c r="G38" s="119" t="s">
        <v>613</v>
      </c>
      <c r="H38" s="157"/>
      <c r="I38" s="157"/>
      <c r="J38" s="157"/>
      <c r="K38" s="157"/>
      <c r="L38" s="157"/>
      <c r="M38" s="157"/>
    </row>
    <row r="39" spans="1:14" s="135" customFormat="1" ht="15.95" customHeight="1" x14ac:dyDescent="0.2">
      <c r="A39" s="56">
        <v>29</v>
      </c>
      <c r="B39" s="69" t="s">
        <v>30</v>
      </c>
      <c r="C39" s="140">
        <v>1469245.0000000002</v>
      </c>
      <c r="D39" s="140">
        <v>1469245.0000000002</v>
      </c>
      <c r="E39" s="46">
        <f t="shared" si="2"/>
        <v>100</v>
      </c>
      <c r="F39" s="139">
        <f t="shared" si="3"/>
        <v>3</v>
      </c>
      <c r="G39" s="119" t="s">
        <v>614</v>
      </c>
      <c r="H39" s="134"/>
      <c r="I39" s="134"/>
      <c r="J39" s="134"/>
      <c r="K39" s="134"/>
      <c r="L39" s="134"/>
      <c r="M39" s="134"/>
    </row>
    <row r="40" spans="1:14" s="64" customFormat="1" ht="12.75" customHeight="1" x14ac:dyDescent="0.2">
      <c r="A40" s="136"/>
      <c r="B40" s="65" t="s">
        <v>31</v>
      </c>
      <c r="C40" s="126"/>
      <c r="D40" s="156"/>
      <c r="E40" s="137"/>
      <c r="F40" s="137"/>
      <c r="G40" s="103"/>
      <c r="H40" s="63"/>
      <c r="I40" s="63"/>
      <c r="J40" s="63"/>
      <c r="K40" s="63"/>
      <c r="L40" s="63"/>
      <c r="M40" s="63"/>
      <c r="N40" s="63"/>
    </row>
    <row r="41" spans="1:14" s="135" customFormat="1" ht="15.95" customHeight="1" x14ac:dyDescent="0.2">
      <c r="A41" s="58">
        <v>30</v>
      </c>
      <c r="B41" s="69" t="s">
        <v>32</v>
      </c>
      <c r="C41" s="140">
        <v>0</v>
      </c>
      <c r="D41" s="140">
        <v>0</v>
      </c>
      <c r="E41" s="46"/>
      <c r="F41" s="139">
        <f t="shared" ref="F41:F46" si="4">IF(E41&gt;=85,3,IF(E41&gt;=75,2,IF(E41&gt;=65,1,0)))</f>
        <v>0</v>
      </c>
      <c r="G41" s="121" t="s">
        <v>529</v>
      </c>
      <c r="H41" s="134"/>
      <c r="I41" s="134"/>
      <c r="J41" s="134"/>
      <c r="K41" s="134"/>
      <c r="L41" s="134"/>
      <c r="M41" s="134"/>
    </row>
    <row r="42" spans="1:14" s="135" customFormat="1" ht="15.95" customHeight="1" x14ac:dyDescent="0.2">
      <c r="A42" s="58">
        <v>31</v>
      </c>
      <c r="B42" s="69" t="s">
        <v>33</v>
      </c>
      <c r="C42" s="140">
        <v>211114.7</v>
      </c>
      <c r="D42" s="140">
        <v>171198.7</v>
      </c>
      <c r="E42" s="46">
        <f>D42/C42*100</f>
        <v>81.092742476009477</v>
      </c>
      <c r="F42" s="139">
        <f t="shared" si="4"/>
        <v>2</v>
      </c>
      <c r="G42" s="121" t="s">
        <v>615</v>
      </c>
      <c r="H42" s="134"/>
      <c r="I42" s="134"/>
      <c r="J42" s="134"/>
      <c r="K42" s="134"/>
      <c r="L42" s="134"/>
      <c r="M42" s="134"/>
    </row>
    <row r="43" spans="1:14" s="158" customFormat="1" ht="15.95" customHeight="1" x14ac:dyDescent="0.2">
      <c r="A43" s="58">
        <v>32</v>
      </c>
      <c r="B43" s="69" t="s">
        <v>34</v>
      </c>
      <c r="C43" s="140">
        <v>7744165.0999999996</v>
      </c>
      <c r="D43" s="140">
        <v>0</v>
      </c>
      <c r="E43" s="46">
        <f>D43/C43*100</f>
        <v>0</v>
      </c>
      <c r="F43" s="139">
        <f t="shared" si="4"/>
        <v>0</v>
      </c>
      <c r="G43" s="121" t="s">
        <v>616</v>
      </c>
      <c r="H43" s="157"/>
      <c r="I43" s="157"/>
      <c r="J43" s="157"/>
      <c r="K43" s="157"/>
      <c r="L43" s="157"/>
      <c r="M43" s="157"/>
    </row>
    <row r="44" spans="1:14" s="64" customFormat="1" ht="15.95" customHeight="1" x14ac:dyDescent="0.2">
      <c r="A44" s="58">
        <v>33</v>
      </c>
      <c r="B44" s="69" t="s">
        <v>35</v>
      </c>
      <c r="C44" s="140">
        <v>1042150.4</v>
      </c>
      <c r="D44" s="140">
        <f>1042150.4-200156.2</f>
        <v>841994.2</v>
      </c>
      <c r="E44" s="46">
        <f>D44/C44*100</f>
        <v>80.793923794492613</v>
      </c>
      <c r="F44" s="139">
        <f t="shared" si="4"/>
        <v>2</v>
      </c>
      <c r="G44" s="106" t="s">
        <v>617</v>
      </c>
      <c r="H44" s="63"/>
      <c r="I44" s="63"/>
      <c r="J44" s="63"/>
      <c r="K44" s="63"/>
      <c r="L44" s="63"/>
      <c r="M44" s="63"/>
    </row>
    <row r="45" spans="1:14" s="158" customFormat="1" ht="15.95" customHeight="1" x14ac:dyDescent="0.2">
      <c r="A45" s="58">
        <v>34</v>
      </c>
      <c r="B45" s="69" t="s">
        <v>36</v>
      </c>
      <c r="C45" s="140">
        <v>4555252.5</v>
      </c>
      <c r="D45" s="140">
        <v>3489623</v>
      </c>
      <c r="E45" s="46">
        <f>D45/C45*100</f>
        <v>76.606576693608091</v>
      </c>
      <c r="F45" s="139">
        <f t="shared" si="4"/>
        <v>2</v>
      </c>
      <c r="G45" s="106" t="s">
        <v>618</v>
      </c>
      <c r="H45" s="157"/>
      <c r="I45" s="157"/>
      <c r="J45" s="157"/>
      <c r="K45" s="157"/>
      <c r="L45" s="157"/>
      <c r="M45" s="157"/>
    </row>
    <row r="46" spans="1:14" s="135" customFormat="1" ht="15.95" customHeight="1" x14ac:dyDescent="0.2">
      <c r="A46" s="58">
        <v>35</v>
      </c>
      <c r="B46" s="69" t="s">
        <v>37</v>
      </c>
      <c r="C46" s="140">
        <v>12505802.6</v>
      </c>
      <c r="D46" s="140">
        <v>0</v>
      </c>
      <c r="E46" s="46">
        <f>D46/C46*100</f>
        <v>0</v>
      </c>
      <c r="F46" s="139">
        <f t="shared" si="4"/>
        <v>0</v>
      </c>
      <c r="G46" s="106" t="s">
        <v>619</v>
      </c>
      <c r="H46" s="134"/>
      <c r="I46" s="134"/>
      <c r="J46" s="134"/>
      <c r="K46" s="134"/>
      <c r="L46" s="134"/>
      <c r="M46" s="134"/>
    </row>
    <row r="47" spans="1:14" ht="11.25" customHeight="1" x14ac:dyDescent="0.2">
      <c r="A47" s="136"/>
      <c r="B47" s="65" t="s">
        <v>38</v>
      </c>
      <c r="C47" s="126"/>
      <c r="D47" s="156"/>
      <c r="E47" s="156"/>
      <c r="F47" s="156"/>
      <c r="G47" s="103"/>
    </row>
    <row r="48" spans="1:14" s="135" customFormat="1" ht="15.95" customHeight="1" x14ac:dyDescent="0.2">
      <c r="A48" s="56">
        <v>36</v>
      </c>
      <c r="B48" s="69" t="s">
        <v>39</v>
      </c>
      <c r="C48" s="140">
        <v>2581964.9619999998</v>
      </c>
      <c r="D48" s="140">
        <v>1378208.689</v>
      </c>
      <c r="E48" s="46">
        <f t="shared" ref="E48:E54" si="5">D48/C48*100</f>
        <v>53.378287826664938</v>
      </c>
      <c r="F48" s="139">
        <f t="shared" ref="F48:F54" si="6">IF(E48&gt;=85,3,IF(E48&gt;=75,2,IF(E48&gt;=65,1,0)))</f>
        <v>0</v>
      </c>
      <c r="G48" s="106" t="s">
        <v>620</v>
      </c>
      <c r="H48" s="134"/>
      <c r="I48" s="134"/>
      <c r="J48" s="134"/>
      <c r="K48" s="134"/>
      <c r="L48" s="134"/>
      <c r="M48" s="134"/>
    </row>
    <row r="49" spans="1:13" s="135" customFormat="1" ht="15.95" customHeight="1" x14ac:dyDescent="0.2">
      <c r="A49" s="56">
        <v>37</v>
      </c>
      <c r="B49" s="69" t="s">
        <v>40</v>
      </c>
      <c r="C49" s="140">
        <v>290522.90000000002</v>
      </c>
      <c r="D49" s="140">
        <v>0</v>
      </c>
      <c r="E49" s="46">
        <f t="shared" si="5"/>
        <v>0</v>
      </c>
      <c r="F49" s="139">
        <f t="shared" si="6"/>
        <v>0</v>
      </c>
      <c r="G49" s="106" t="s">
        <v>536</v>
      </c>
      <c r="H49" s="134"/>
      <c r="I49" s="134"/>
      <c r="J49" s="134"/>
      <c r="K49" s="134"/>
      <c r="L49" s="134"/>
      <c r="M49" s="134"/>
    </row>
    <row r="50" spans="1:13" s="135" customFormat="1" ht="15.95" customHeight="1" x14ac:dyDescent="0.2">
      <c r="A50" s="56">
        <v>38</v>
      </c>
      <c r="B50" s="69" t="s">
        <v>41</v>
      </c>
      <c r="C50" s="140">
        <v>466595.69999999995</v>
      </c>
      <c r="D50" s="140">
        <v>0</v>
      </c>
      <c r="E50" s="46">
        <f t="shared" si="5"/>
        <v>0</v>
      </c>
      <c r="F50" s="139">
        <f>IF(E50&gt;=85,3,IF(E50&gt;=75,2,IF(E50&gt;=65,1,0)))</f>
        <v>0</v>
      </c>
      <c r="G50" s="106" t="s">
        <v>621</v>
      </c>
      <c r="H50" s="134"/>
      <c r="I50" s="134"/>
      <c r="J50" s="134"/>
      <c r="K50" s="134"/>
      <c r="L50" s="134"/>
      <c r="M50" s="134"/>
    </row>
    <row r="51" spans="1:13" s="135" customFormat="1" ht="15.95" customHeight="1" x14ac:dyDescent="0.2">
      <c r="A51" s="56">
        <v>39</v>
      </c>
      <c r="B51" s="69" t="s">
        <v>42</v>
      </c>
      <c r="C51" s="140">
        <v>738180.50000000012</v>
      </c>
      <c r="D51" s="140">
        <v>322110.90000000002</v>
      </c>
      <c r="E51" s="46">
        <f t="shared" si="5"/>
        <v>43.6357909752425</v>
      </c>
      <c r="F51" s="139">
        <f t="shared" si="6"/>
        <v>0</v>
      </c>
      <c r="G51" s="106" t="s">
        <v>622</v>
      </c>
      <c r="H51" s="134"/>
      <c r="I51" s="134"/>
      <c r="J51" s="134"/>
      <c r="K51" s="134"/>
      <c r="L51" s="134"/>
      <c r="M51" s="134"/>
    </row>
    <row r="52" spans="1:13" s="64" customFormat="1" ht="15.95" customHeight="1" x14ac:dyDescent="0.2">
      <c r="A52" s="56">
        <v>40</v>
      </c>
      <c r="B52" s="69" t="s">
        <v>105</v>
      </c>
      <c r="C52" s="140">
        <v>680641.8</v>
      </c>
      <c r="D52" s="140">
        <v>148759.9</v>
      </c>
      <c r="E52" s="46">
        <f t="shared" si="5"/>
        <v>21.855827837784865</v>
      </c>
      <c r="F52" s="139">
        <f t="shared" si="6"/>
        <v>0</v>
      </c>
      <c r="G52" s="106" t="s">
        <v>623</v>
      </c>
      <c r="H52" s="63"/>
      <c r="I52" s="63"/>
      <c r="J52" s="63"/>
      <c r="K52" s="63"/>
      <c r="L52" s="63"/>
      <c r="M52" s="63"/>
    </row>
    <row r="53" spans="1:13" s="135" customFormat="1" ht="15.95" customHeight="1" x14ac:dyDescent="0.2">
      <c r="A53" s="56">
        <v>41</v>
      </c>
      <c r="B53" s="69" t="s">
        <v>43</v>
      </c>
      <c r="C53" s="140">
        <v>88200</v>
      </c>
      <c r="D53" s="140">
        <v>0</v>
      </c>
      <c r="E53" s="46">
        <f t="shared" si="5"/>
        <v>0</v>
      </c>
      <c r="F53" s="139">
        <f t="shared" si="6"/>
        <v>0</v>
      </c>
      <c r="G53" s="106" t="s">
        <v>385</v>
      </c>
      <c r="H53" s="134"/>
      <c r="I53" s="134"/>
      <c r="J53" s="134"/>
      <c r="K53" s="134"/>
      <c r="L53" s="134"/>
      <c r="M53" s="134"/>
    </row>
    <row r="54" spans="1:13" s="135" customFormat="1" ht="15.95" customHeight="1" x14ac:dyDescent="0.2">
      <c r="A54" s="56">
        <v>42</v>
      </c>
      <c r="B54" s="69" t="s">
        <v>44</v>
      </c>
      <c r="C54" s="140">
        <v>4954462.1899999995</v>
      </c>
      <c r="D54" s="140">
        <v>1359863</v>
      </c>
      <c r="E54" s="46">
        <f t="shared" si="5"/>
        <v>27.447237416499494</v>
      </c>
      <c r="F54" s="139">
        <f t="shared" si="6"/>
        <v>0</v>
      </c>
      <c r="G54" s="106" t="s">
        <v>624</v>
      </c>
      <c r="H54" s="134"/>
      <c r="I54" s="134"/>
      <c r="J54" s="134"/>
      <c r="K54" s="134"/>
      <c r="L54" s="134"/>
      <c r="M54" s="134"/>
    </row>
    <row r="55" spans="1:13" x14ac:dyDescent="0.2">
      <c r="A55" s="136"/>
      <c r="B55" s="65" t="s">
        <v>45</v>
      </c>
      <c r="C55" s="126"/>
      <c r="D55" s="156"/>
      <c r="E55" s="156"/>
      <c r="F55" s="156"/>
      <c r="G55" s="103"/>
    </row>
    <row r="56" spans="1:13" s="135" customFormat="1" ht="15.95" customHeight="1" x14ac:dyDescent="0.2">
      <c r="A56" s="56">
        <v>43</v>
      </c>
      <c r="B56" s="69" t="s">
        <v>46</v>
      </c>
      <c r="C56" s="140">
        <v>9798072.0999999996</v>
      </c>
      <c r="D56" s="140">
        <v>686659.7</v>
      </c>
      <c r="E56" s="46">
        <f t="shared" ref="E56:E69" si="7">D56/C56*100</f>
        <v>7.0081102995761784</v>
      </c>
      <c r="F56" s="139">
        <f t="shared" ref="F56:F69" si="8">IF(E56&gt;=85,3,IF(E56&gt;=75,2,IF(E56&gt;=65,1,0)))</f>
        <v>0</v>
      </c>
      <c r="G56" s="106" t="s">
        <v>625</v>
      </c>
      <c r="H56" s="134"/>
      <c r="I56" s="134"/>
      <c r="J56" s="134"/>
      <c r="K56" s="134"/>
      <c r="L56" s="134"/>
      <c r="M56" s="134"/>
    </row>
    <row r="57" spans="1:13" s="135" customFormat="1" ht="15.95" customHeight="1" x14ac:dyDescent="0.2">
      <c r="A57" s="56">
        <v>44</v>
      </c>
      <c r="B57" s="69" t="s">
        <v>47</v>
      </c>
      <c r="C57" s="140">
        <v>1111205.3</v>
      </c>
      <c r="D57" s="140">
        <v>1111205.2488000002</v>
      </c>
      <c r="E57" s="46">
        <f t="shared" si="7"/>
        <v>99.999995392390588</v>
      </c>
      <c r="F57" s="139">
        <f t="shared" si="8"/>
        <v>3</v>
      </c>
      <c r="G57" s="106" t="s">
        <v>626</v>
      </c>
      <c r="H57" s="134"/>
      <c r="I57" s="134"/>
      <c r="J57" s="134"/>
      <c r="K57" s="134"/>
      <c r="L57" s="134"/>
      <c r="M57" s="134"/>
    </row>
    <row r="58" spans="1:13" s="135" customFormat="1" ht="15.95" customHeight="1" x14ac:dyDescent="0.2">
      <c r="A58" s="56">
        <v>45</v>
      </c>
      <c r="B58" s="69" t="s">
        <v>48</v>
      </c>
      <c r="C58" s="140">
        <v>3056999.5</v>
      </c>
      <c r="D58" s="140">
        <v>1340614.8999999999</v>
      </c>
      <c r="E58" s="46">
        <f t="shared" si="7"/>
        <v>43.853945674508608</v>
      </c>
      <c r="F58" s="139">
        <f t="shared" si="8"/>
        <v>0</v>
      </c>
      <c r="G58" s="106" t="s">
        <v>627</v>
      </c>
      <c r="H58" s="134"/>
      <c r="I58" s="134"/>
      <c r="J58" s="134"/>
      <c r="K58" s="134"/>
      <c r="L58" s="134"/>
      <c r="M58" s="134"/>
    </row>
    <row r="59" spans="1:13" s="135" customFormat="1" ht="15.95" customHeight="1" x14ac:dyDescent="0.2">
      <c r="A59" s="56">
        <v>46</v>
      </c>
      <c r="B59" s="69" t="s">
        <v>49</v>
      </c>
      <c r="C59" s="140">
        <v>10248275.5</v>
      </c>
      <c r="D59" s="140">
        <v>8350219.5</v>
      </c>
      <c r="E59" s="46">
        <f t="shared" si="7"/>
        <v>81.479264486986125</v>
      </c>
      <c r="F59" s="139">
        <f t="shared" si="8"/>
        <v>2</v>
      </c>
      <c r="G59" s="106" t="s">
        <v>578</v>
      </c>
      <c r="H59" s="134"/>
      <c r="I59" s="134"/>
      <c r="J59" s="134"/>
      <c r="K59" s="134"/>
      <c r="L59" s="134"/>
      <c r="M59" s="134"/>
    </row>
    <row r="60" spans="1:13" s="135" customFormat="1" ht="15.95" customHeight="1" x14ac:dyDescent="0.2">
      <c r="A60" s="56">
        <v>47</v>
      </c>
      <c r="B60" s="69" t="s">
        <v>50</v>
      </c>
      <c r="C60" s="140">
        <v>3460515.5999999996</v>
      </c>
      <c r="D60" s="140">
        <v>511005.1</v>
      </c>
      <c r="E60" s="46">
        <f t="shared" si="7"/>
        <v>14.766733026720066</v>
      </c>
      <c r="F60" s="139">
        <f t="shared" si="8"/>
        <v>0</v>
      </c>
      <c r="G60" s="106" t="s">
        <v>628</v>
      </c>
      <c r="H60" s="134"/>
      <c r="I60" s="134"/>
      <c r="J60" s="134"/>
      <c r="K60" s="134"/>
      <c r="L60" s="134"/>
      <c r="M60" s="134"/>
    </row>
    <row r="61" spans="1:13" s="135" customFormat="1" ht="15.95" customHeight="1" x14ac:dyDescent="0.2">
      <c r="A61" s="56">
        <v>48</v>
      </c>
      <c r="B61" s="69" t="s">
        <v>51</v>
      </c>
      <c r="C61" s="140">
        <v>2980482.1</v>
      </c>
      <c r="D61" s="140">
        <v>1008753.6</v>
      </c>
      <c r="E61" s="46">
        <f t="shared" si="7"/>
        <v>33.845316500978143</v>
      </c>
      <c r="F61" s="139">
        <f t="shared" si="8"/>
        <v>0</v>
      </c>
      <c r="G61" s="106" t="s">
        <v>629</v>
      </c>
      <c r="H61" s="134"/>
      <c r="I61" s="134"/>
      <c r="J61" s="134"/>
      <c r="K61" s="134"/>
      <c r="L61" s="134"/>
      <c r="M61" s="134"/>
    </row>
    <row r="62" spans="1:13" s="135" customFormat="1" ht="15.95" customHeight="1" x14ac:dyDescent="0.2">
      <c r="A62" s="56">
        <v>49</v>
      </c>
      <c r="B62" s="69" t="s">
        <v>52</v>
      </c>
      <c r="C62" s="140">
        <v>4214589.5999999996</v>
      </c>
      <c r="D62" s="140">
        <v>1820222.6</v>
      </c>
      <c r="E62" s="46">
        <f t="shared" si="7"/>
        <v>43.188608447190212</v>
      </c>
      <c r="F62" s="139">
        <f t="shared" si="8"/>
        <v>0</v>
      </c>
      <c r="G62" s="106" t="s">
        <v>630</v>
      </c>
      <c r="H62" s="134"/>
      <c r="I62" s="134"/>
      <c r="J62" s="134"/>
      <c r="K62" s="134"/>
      <c r="L62" s="134"/>
      <c r="M62" s="134"/>
    </row>
    <row r="63" spans="1:13" s="64" customFormat="1" ht="15.95" customHeight="1" x14ac:dyDescent="0.2">
      <c r="A63" s="56">
        <v>50</v>
      </c>
      <c r="B63" s="69" t="s">
        <v>53</v>
      </c>
      <c r="C63" s="140">
        <v>3303684.5999999996</v>
      </c>
      <c r="D63" s="140">
        <v>370000</v>
      </c>
      <c r="E63" s="46">
        <f t="shared" si="7"/>
        <v>11.19961633141372</v>
      </c>
      <c r="F63" s="139">
        <f t="shared" si="8"/>
        <v>0</v>
      </c>
      <c r="G63" s="106" t="s">
        <v>631</v>
      </c>
      <c r="H63" s="63"/>
      <c r="I63" s="63"/>
      <c r="J63" s="63"/>
      <c r="K63" s="63"/>
      <c r="L63" s="63"/>
      <c r="M63" s="63"/>
    </row>
    <row r="64" spans="1:13" s="158" customFormat="1" ht="15.95" customHeight="1" x14ac:dyDescent="0.2">
      <c r="A64" s="56">
        <v>51</v>
      </c>
      <c r="B64" s="69" t="s">
        <v>54</v>
      </c>
      <c r="C64" s="140">
        <v>10441742.1</v>
      </c>
      <c r="D64" s="140">
        <v>4225619.2</v>
      </c>
      <c r="E64" s="46">
        <f t="shared" si="7"/>
        <v>40.468526798799218</v>
      </c>
      <c r="F64" s="139">
        <f t="shared" si="8"/>
        <v>0</v>
      </c>
      <c r="G64" s="106" t="s">
        <v>632</v>
      </c>
      <c r="H64" s="157"/>
      <c r="I64" s="157"/>
      <c r="J64" s="157"/>
      <c r="K64" s="157"/>
      <c r="L64" s="157"/>
      <c r="M64" s="157"/>
    </row>
    <row r="65" spans="1:13" s="135" customFormat="1" ht="15.95" customHeight="1" x14ac:dyDescent="0.2">
      <c r="A65" s="56">
        <v>52</v>
      </c>
      <c r="B65" s="69" t="s">
        <v>55</v>
      </c>
      <c r="C65" s="140">
        <v>5173150.3</v>
      </c>
      <c r="D65" s="140">
        <v>1156697</v>
      </c>
      <c r="E65" s="46">
        <f t="shared" si="7"/>
        <v>22.359624849871462</v>
      </c>
      <c r="F65" s="139">
        <f t="shared" si="8"/>
        <v>0</v>
      </c>
      <c r="G65" s="106" t="s">
        <v>633</v>
      </c>
      <c r="H65" s="134"/>
      <c r="I65" s="134"/>
      <c r="J65" s="134"/>
      <c r="K65" s="134"/>
      <c r="L65" s="134"/>
      <c r="M65" s="134"/>
    </row>
    <row r="66" spans="1:13" s="135" customFormat="1" ht="15.95" customHeight="1" x14ac:dyDescent="0.2">
      <c r="A66" s="56">
        <v>53</v>
      </c>
      <c r="B66" s="69" t="s">
        <v>56</v>
      </c>
      <c r="C66" s="140">
        <v>1360352.4</v>
      </c>
      <c r="D66" s="140">
        <v>0</v>
      </c>
      <c r="E66" s="46">
        <f t="shared" si="7"/>
        <v>0</v>
      </c>
      <c r="F66" s="139">
        <f t="shared" si="8"/>
        <v>0</v>
      </c>
      <c r="G66" s="120" t="s">
        <v>634</v>
      </c>
      <c r="H66" s="134"/>
      <c r="I66" s="134"/>
      <c r="J66" s="134"/>
      <c r="K66" s="134"/>
      <c r="L66" s="134"/>
      <c r="M66" s="134"/>
    </row>
    <row r="67" spans="1:13" s="64" customFormat="1" ht="15.95" customHeight="1" x14ac:dyDescent="0.2">
      <c r="A67" s="56">
        <v>54</v>
      </c>
      <c r="B67" s="69" t="s">
        <v>57</v>
      </c>
      <c r="C67" s="140">
        <v>12740821</v>
      </c>
      <c r="D67" s="140">
        <v>3675308</v>
      </c>
      <c r="E67" s="46">
        <f t="shared" si="7"/>
        <v>28.846712468529308</v>
      </c>
      <c r="F67" s="139">
        <f t="shared" si="8"/>
        <v>0</v>
      </c>
      <c r="G67" s="120" t="s">
        <v>635</v>
      </c>
      <c r="H67" s="63"/>
      <c r="I67" s="63"/>
      <c r="J67" s="63"/>
      <c r="K67" s="63"/>
      <c r="L67" s="63"/>
      <c r="M67" s="63"/>
    </row>
    <row r="68" spans="1:13" s="135" customFormat="1" ht="15.95" customHeight="1" x14ac:dyDescent="0.2">
      <c r="A68" s="56">
        <v>55</v>
      </c>
      <c r="B68" s="69" t="s">
        <v>58</v>
      </c>
      <c r="C68" s="140">
        <v>616726.80000000005</v>
      </c>
      <c r="D68" s="140">
        <v>369860</v>
      </c>
      <c r="E68" s="46">
        <f t="shared" si="7"/>
        <v>59.971449270568421</v>
      </c>
      <c r="F68" s="139">
        <f t="shared" si="8"/>
        <v>0</v>
      </c>
      <c r="G68" s="120" t="s">
        <v>636</v>
      </c>
      <c r="H68" s="134"/>
      <c r="I68" s="134"/>
      <c r="J68" s="134"/>
      <c r="K68" s="134"/>
      <c r="L68" s="134"/>
      <c r="M68" s="134"/>
    </row>
    <row r="69" spans="1:13" s="135" customFormat="1" ht="15.95" customHeight="1" x14ac:dyDescent="0.2">
      <c r="A69" s="56">
        <v>56</v>
      </c>
      <c r="B69" s="69" t="s">
        <v>59</v>
      </c>
      <c r="C69" s="140">
        <v>473677.10000000003</v>
      </c>
      <c r="D69" s="140">
        <v>239058.7</v>
      </c>
      <c r="E69" s="46">
        <f t="shared" si="7"/>
        <v>50.4687053691217</v>
      </c>
      <c r="F69" s="139">
        <f t="shared" si="8"/>
        <v>0</v>
      </c>
      <c r="G69" s="106" t="s">
        <v>637</v>
      </c>
      <c r="H69" s="134"/>
      <c r="I69" s="134"/>
      <c r="J69" s="134"/>
      <c r="K69" s="134"/>
      <c r="L69" s="134"/>
      <c r="M69" s="134"/>
    </row>
    <row r="70" spans="1:13" x14ac:dyDescent="0.2">
      <c r="A70" s="136"/>
      <c r="B70" s="65" t="s">
        <v>60</v>
      </c>
      <c r="C70" s="126"/>
      <c r="D70" s="156"/>
      <c r="E70" s="156"/>
      <c r="F70" s="156"/>
      <c r="G70" s="103"/>
    </row>
    <row r="71" spans="1:13" s="135" customFormat="1" ht="15.95" customHeight="1" x14ac:dyDescent="0.2">
      <c r="A71" s="56">
        <v>57</v>
      </c>
      <c r="B71" s="69" t="s">
        <v>61</v>
      </c>
      <c r="C71" s="140">
        <v>3225372.3000000003</v>
      </c>
      <c r="D71" s="140">
        <v>1947703.5</v>
      </c>
      <c r="E71" s="46">
        <f t="shared" ref="E71:E76" si="9">D71/C71*100</f>
        <v>60.386935796528043</v>
      </c>
      <c r="F71" s="139">
        <f t="shared" ref="F71:F76" si="10">IF(E71&gt;=85,3,IF(E71&gt;=75,2,IF(E71&gt;=65,1,0)))</f>
        <v>0</v>
      </c>
      <c r="G71" s="106" t="s">
        <v>638</v>
      </c>
      <c r="H71" s="134"/>
      <c r="I71" s="134"/>
      <c r="J71" s="134"/>
      <c r="K71" s="134"/>
      <c r="L71" s="134"/>
      <c r="M71" s="134"/>
    </row>
    <row r="72" spans="1:13" s="135" customFormat="1" ht="15.95" customHeight="1" x14ac:dyDescent="0.2">
      <c r="A72" s="56">
        <v>58</v>
      </c>
      <c r="B72" s="69" t="s">
        <v>62</v>
      </c>
      <c r="C72" s="140">
        <v>31027581.5</v>
      </c>
      <c r="D72" s="140">
        <v>18160411.899999999</v>
      </c>
      <c r="E72" s="46">
        <f t="shared" si="9"/>
        <v>58.529898309992348</v>
      </c>
      <c r="F72" s="139">
        <f t="shared" si="10"/>
        <v>0</v>
      </c>
      <c r="G72" s="106" t="s">
        <v>639</v>
      </c>
      <c r="H72" s="134"/>
      <c r="I72" s="134"/>
      <c r="J72" s="134"/>
      <c r="K72" s="134"/>
      <c r="L72" s="134"/>
      <c r="M72" s="134"/>
    </row>
    <row r="73" spans="1:13" s="135" customFormat="1" ht="15.95" customHeight="1" x14ac:dyDescent="0.2">
      <c r="A73" s="56">
        <v>59</v>
      </c>
      <c r="B73" s="69" t="s">
        <v>63</v>
      </c>
      <c r="C73" s="140">
        <v>28891716</v>
      </c>
      <c r="D73" s="140">
        <v>23096451</v>
      </c>
      <c r="E73" s="46">
        <f t="shared" si="9"/>
        <v>79.941430270185407</v>
      </c>
      <c r="F73" s="139">
        <f t="shared" si="10"/>
        <v>2</v>
      </c>
      <c r="G73" s="106" t="s">
        <v>640</v>
      </c>
      <c r="H73" s="134"/>
      <c r="I73" s="134"/>
      <c r="J73" s="134"/>
      <c r="K73" s="134"/>
      <c r="L73" s="134"/>
      <c r="M73" s="134"/>
    </row>
    <row r="74" spans="1:13" s="64" customFormat="1" ht="15.95" customHeight="1" x14ac:dyDescent="0.2">
      <c r="A74" s="56">
        <v>60</v>
      </c>
      <c r="B74" s="69" t="s">
        <v>64</v>
      </c>
      <c r="C74" s="140">
        <v>6493508.7999999998</v>
      </c>
      <c r="D74" s="140">
        <v>493777.3</v>
      </c>
      <c r="E74" s="46">
        <f t="shared" si="9"/>
        <v>7.6041677189996255</v>
      </c>
      <c r="F74" s="139">
        <f t="shared" si="10"/>
        <v>0</v>
      </c>
      <c r="G74" s="106" t="s">
        <v>641</v>
      </c>
      <c r="H74" s="63"/>
      <c r="I74" s="63"/>
      <c r="J74" s="63"/>
      <c r="K74" s="63"/>
      <c r="L74" s="63"/>
      <c r="M74" s="63"/>
    </row>
    <row r="75" spans="1:13" s="135" customFormat="1" ht="15.95" customHeight="1" x14ac:dyDescent="0.2">
      <c r="A75" s="56">
        <v>61</v>
      </c>
      <c r="B75" s="69" t="s">
        <v>65</v>
      </c>
      <c r="C75" s="140">
        <v>18271281</v>
      </c>
      <c r="D75" s="140">
        <v>14278257.699999999</v>
      </c>
      <c r="E75" s="46">
        <f t="shared" si="9"/>
        <v>78.145903946198402</v>
      </c>
      <c r="F75" s="139">
        <f t="shared" si="10"/>
        <v>2</v>
      </c>
      <c r="G75" s="106" t="s">
        <v>642</v>
      </c>
      <c r="H75" s="134"/>
      <c r="I75" s="134"/>
      <c r="J75" s="134"/>
      <c r="K75" s="134"/>
      <c r="L75" s="134"/>
      <c r="M75" s="134"/>
    </row>
    <row r="76" spans="1:13" s="135" customFormat="1" ht="15.95" customHeight="1" x14ac:dyDescent="0.2">
      <c r="A76" s="56">
        <v>62</v>
      </c>
      <c r="B76" s="69" t="s">
        <v>66</v>
      </c>
      <c r="C76" s="140">
        <v>8544251</v>
      </c>
      <c r="D76" s="140">
        <v>7324478</v>
      </c>
      <c r="E76" s="46">
        <f t="shared" si="9"/>
        <v>85.724050007426044</v>
      </c>
      <c r="F76" s="139">
        <f t="shared" si="10"/>
        <v>3</v>
      </c>
      <c r="G76" s="106" t="s">
        <v>643</v>
      </c>
      <c r="H76" s="134"/>
      <c r="I76" s="134"/>
      <c r="J76" s="134"/>
      <c r="K76" s="134"/>
      <c r="L76" s="134"/>
      <c r="M76" s="134"/>
    </row>
    <row r="77" spans="1:13" x14ac:dyDescent="0.2">
      <c r="A77" s="136"/>
      <c r="B77" s="65" t="s">
        <v>67</v>
      </c>
      <c r="C77" s="126"/>
      <c r="D77" s="156"/>
      <c r="E77" s="156"/>
      <c r="F77" s="156"/>
      <c r="G77" s="103"/>
    </row>
    <row r="78" spans="1:13" s="135" customFormat="1" ht="15.95" customHeight="1" x14ac:dyDescent="0.2">
      <c r="A78" s="56">
        <v>63</v>
      </c>
      <c r="B78" s="69" t="s">
        <v>68</v>
      </c>
      <c r="C78" s="140">
        <v>425850.39999999997</v>
      </c>
      <c r="D78" s="140">
        <v>124240.7</v>
      </c>
      <c r="E78" s="46">
        <f t="shared" ref="E78:E89" si="11">D78/C78*100</f>
        <v>29.174728965852797</v>
      </c>
      <c r="F78" s="139">
        <f t="shared" ref="F78:F89" si="12">IF(E78&gt;=85,3,IF(E78&gt;=75,2,IF(E78&gt;=65,1,0)))</f>
        <v>0</v>
      </c>
      <c r="G78" s="106" t="s">
        <v>644</v>
      </c>
      <c r="H78" s="134"/>
      <c r="I78" s="134"/>
      <c r="J78" s="134"/>
      <c r="K78" s="134"/>
      <c r="L78" s="134"/>
      <c r="M78" s="134"/>
    </row>
    <row r="79" spans="1:13" s="64" customFormat="1" ht="15.95" customHeight="1" x14ac:dyDescent="0.2">
      <c r="A79" s="56">
        <v>64</v>
      </c>
      <c r="B79" s="69" t="s">
        <v>69</v>
      </c>
      <c r="C79" s="140">
        <v>5241016</v>
      </c>
      <c r="D79" s="140">
        <v>1635130.7</v>
      </c>
      <c r="E79" s="46">
        <f t="shared" si="11"/>
        <v>31.198735130745643</v>
      </c>
      <c r="F79" s="139">
        <f t="shared" si="12"/>
        <v>0</v>
      </c>
      <c r="G79" s="106" t="s">
        <v>645</v>
      </c>
      <c r="H79" s="63"/>
      <c r="I79" s="63"/>
      <c r="J79" s="63"/>
      <c r="K79" s="63"/>
      <c r="L79" s="63"/>
      <c r="M79" s="63"/>
    </row>
    <row r="80" spans="1:13" s="135" customFormat="1" ht="15.95" customHeight="1" x14ac:dyDescent="0.2">
      <c r="A80" s="56">
        <v>65</v>
      </c>
      <c r="B80" s="69" t="s">
        <v>70</v>
      </c>
      <c r="C80" s="140">
        <v>701137.1</v>
      </c>
      <c r="D80" s="140">
        <v>701137.1</v>
      </c>
      <c r="E80" s="46">
        <f t="shared" si="11"/>
        <v>100</v>
      </c>
      <c r="F80" s="139">
        <f t="shared" si="12"/>
        <v>3</v>
      </c>
      <c r="G80" s="106" t="s">
        <v>646</v>
      </c>
      <c r="H80" s="134"/>
      <c r="I80" s="134"/>
      <c r="J80" s="134"/>
      <c r="K80" s="134"/>
      <c r="L80" s="134"/>
      <c r="M80" s="134"/>
    </row>
    <row r="81" spans="1:13" s="135" customFormat="1" ht="15.95" customHeight="1" x14ac:dyDescent="0.2">
      <c r="A81" s="56">
        <v>66</v>
      </c>
      <c r="B81" s="69" t="s">
        <v>71</v>
      </c>
      <c r="C81" s="140">
        <v>705299</v>
      </c>
      <c r="D81" s="140">
        <v>0</v>
      </c>
      <c r="E81" s="46">
        <f t="shared" si="11"/>
        <v>0</v>
      </c>
      <c r="F81" s="139">
        <f t="shared" si="12"/>
        <v>0</v>
      </c>
      <c r="G81" s="106" t="s">
        <v>647</v>
      </c>
      <c r="H81" s="134"/>
      <c r="I81" s="134"/>
      <c r="J81" s="134"/>
      <c r="K81" s="134"/>
      <c r="L81" s="134"/>
      <c r="M81" s="134"/>
    </row>
    <row r="82" spans="1:13" s="135" customFormat="1" ht="15.95" customHeight="1" x14ac:dyDescent="0.2">
      <c r="A82" s="56">
        <v>67</v>
      </c>
      <c r="B82" s="69" t="s">
        <v>72</v>
      </c>
      <c r="C82" s="140">
        <v>2517408.6</v>
      </c>
      <c r="D82" s="140">
        <v>296050</v>
      </c>
      <c r="E82" s="46">
        <f t="shared" si="11"/>
        <v>11.76010918529475</v>
      </c>
      <c r="F82" s="139">
        <f t="shared" si="12"/>
        <v>0</v>
      </c>
      <c r="G82" s="106" t="s">
        <v>648</v>
      </c>
      <c r="H82" s="134"/>
      <c r="I82" s="134"/>
      <c r="J82" s="134"/>
      <c r="K82" s="134"/>
      <c r="L82" s="134"/>
      <c r="M82" s="134"/>
    </row>
    <row r="83" spans="1:13" s="135" customFormat="1" ht="15.95" customHeight="1" x14ac:dyDescent="0.2">
      <c r="A83" s="56">
        <v>68</v>
      </c>
      <c r="B83" s="69" t="s">
        <v>73</v>
      </c>
      <c r="C83" s="140">
        <v>1434404.8</v>
      </c>
      <c r="D83" s="140">
        <v>303217.30000000005</v>
      </c>
      <c r="E83" s="46">
        <f t="shared" si="11"/>
        <v>21.138893288700654</v>
      </c>
      <c r="F83" s="139">
        <f t="shared" si="12"/>
        <v>0</v>
      </c>
      <c r="G83" s="106" t="s">
        <v>649</v>
      </c>
      <c r="H83" s="134"/>
      <c r="I83" s="134"/>
      <c r="J83" s="134"/>
      <c r="K83" s="134"/>
      <c r="L83" s="134"/>
      <c r="M83" s="134"/>
    </row>
    <row r="84" spans="1:13" s="64" customFormat="1" ht="15.95" customHeight="1" x14ac:dyDescent="0.2">
      <c r="A84" s="56">
        <v>69</v>
      </c>
      <c r="B84" s="69" t="s">
        <v>74</v>
      </c>
      <c r="C84" s="140">
        <v>16348733.699999999</v>
      </c>
      <c r="D84" s="140">
        <v>5662204.7999999998</v>
      </c>
      <c r="E84" s="46">
        <f t="shared" si="11"/>
        <v>34.63390439835716</v>
      </c>
      <c r="F84" s="139">
        <f t="shared" si="12"/>
        <v>0</v>
      </c>
      <c r="G84" s="106" t="s">
        <v>650</v>
      </c>
      <c r="H84" s="63"/>
      <c r="I84" s="63"/>
      <c r="J84" s="63"/>
      <c r="K84" s="63"/>
      <c r="L84" s="63"/>
      <c r="M84" s="63"/>
    </row>
    <row r="85" spans="1:13" s="135" customFormat="1" ht="15.95" customHeight="1" x14ac:dyDescent="0.2">
      <c r="A85" s="56">
        <v>70</v>
      </c>
      <c r="B85" s="69" t="s">
        <v>75</v>
      </c>
      <c r="C85" s="140">
        <v>3688671.5999999996</v>
      </c>
      <c r="D85" s="140">
        <v>1014532.1</v>
      </c>
      <c r="E85" s="46">
        <f t="shared" si="11"/>
        <v>27.503996289612768</v>
      </c>
      <c r="F85" s="139">
        <f t="shared" si="12"/>
        <v>0</v>
      </c>
      <c r="G85" s="106" t="s">
        <v>651</v>
      </c>
      <c r="H85" s="134"/>
      <c r="I85" s="134"/>
      <c r="J85" s="134"/>
      <c r="K85" s="134"/>
      <c r="L85" s="134"/>
      <c r="M85" s="134"/>
    </row>
    <row r="86" spans="1:13" s="135" customFormat="1" ht="15.95" customHeight="1" x14ac:dyDescent="0.2">
      <c r="A86" s="56">
        <v>71</v>
      </c>
      <c r="B86" s="69" t="s">
        <v>76</v>
      </c>
      <c r="C86" s="140">
        <v>7929619.4000000004</v>
      </c>
      <c r="D86" s="140">
        <v>1023666</v>
      </c>
      <c r="E86" s="46">
        <f t="shared" si="11"/>
        <v>12.909396382883143</v>
      </c>
      <c r="F86" s="139">
        <f t="shared" si="12"/>
        <v>0</v>
      </c>
      <c r="G86" s="106" t="s">
        <v>652</v>
      </c>
      <c r="H86" s="134"/>
      <c r="I86" s="134"/>
      <c r="J86" s="134"/>
      <c r="K86" s="134"/>
      <c r="L86" s="134"/>
      <c r="M86" s="134"/>
    </row>
    <row r="87" spans="1:13" s="64" customFormat="1" ht="15.95" customHeight="1" x14ac:dyDescent="0.2">
      <c r="A87" s="56">
        <v>72</v>
      </c>
      <c r="B87" s="69" t="s">
        <v>77</v>
      </c>
      <c r="C87" s="140">
        <v>12150317.300000001</v>
      </c>
      <c r="D87" s="140">
        <v>12150317.300000004</v>
      </c>
      <c r="E87" s="46">
        <f t="shared" si="11"/>
        <v>100.00000000000003</v>
      </c>
      <c r="F87" s="139">
        <f t="shared" si="12"/>
        <v>3</v>
      </c>
      <c r="G87" s="106" t="s">
        <v>653</v>
      </c>
      <c r="H87" s="63"/>
      <c r="I87" s="63"/>
      <c r="J87" s="63"/>
      <c r="K87" s="63"/>
      <c r="L87" s="63"/>
      <c r="M87" s="63"/>
    </row>
    <row r="88" spans="1:13" s="135" customFormat="1" ht="15.95" customHeight="1" x14ac:dyDescent="0.2">
      <c r="A88" s="56">
        <v>73</v>
      </c>
      <c r="B88" s="69" t="s">
        <v>78</v>
      </c>
      <c r="C88" s="140">
        <v>8737388.0341200009</v>
      </c>
      <c r="D88" s="140">
        <v>0</v>
      </c>
      <c r="E88" s="46">
        <f t="shared" si="11"/>
        <v>0</v>
      </c>
      <c r="F88" s="139">
        <f t="shared" si="12"/>
        <v>0</v>
      </c>
      <c r="G88" s="106" t="s">
        <v>654</v>
      </c>
      <c r="H88" s="134"/>
      <c r="I88" s="134"/>
      <c r="J88" s="134"/>
      <c r="K88" s="134"/>
      <c r="L88" s="134"/>
      <c r="M88" s="134"/>
    </row>
    <row r="89" spans="1:13" s="135" customFormat="1" ht="15.95" customHeight="1" x14ac:dyDescent="0.2">
      <c r="A89" s="56">
        <v>74</v>
      </c>
      <c r="B89" s="69" t="s">
        <v>79</v>
      </c>
      <c r="C89" s="140">
        <v>4337726.1000000006</v>
      </c>
      <c r="D89" s="140">
        <v>2762439.3000000003</v>
      </c>
      <c r="E89" s="46">
        <f t="shared" si="11"/>
        <v>63.684041737905027</v>
      </c>
      <c r="F89" s="139">
        <f t="shared" si="12"/>
        <v>0</v>
      </c>
      <c r="G89" s="106" t="s">
        <v>655</v>
      </c>
      <c r="H89" s="134"/>
      <c r="I89" s="134"/>
      <c r="J89" s="134"/>
      <c r="K89" s="134"/>
      <c r="L89" s="134"/>
      <c r="M89" s="134"/>
    </row>
    <row r="90" spans="1:13" x14ac:dyDescent="0.2">
      <c r="A90" s="136"/>
      <c r="B90" s="65" t="s">
        <v>80</v>
      </c>
      <c r="C90" s="126"/>
      <c r="D90" s="156"/>
      <c r="E90" s="156"/>
      <c r="F90" s="156"/>
      <c r="G90" s="103"/>
    </row>
    <row r="91" spans="1:13" s="64" customFormat="1" ht="15.95" customHeight="1" x14ac:dyDescent="0.2">
      <c r="A91" s="56">
        <v>75</v>
      </c>
      <c r="B91" s="69" t="s">
        <v>81</v>
      </c>
      <c r="C91" s="140">
        <v>3472758.9</v>
      </c>
      <c r="D91" s="140">
        <v>1376164.7</v>
      </c>
      <c r="E91" s="46">
        <f t="shared" ref="E91:E101" si="13">D91/C91*100</f>
        <v>39.627418419401359</v>
      </c>
      <c r="F91" s="139">
        <f t="shared" ref="F91:F99" si="14">IF(E91&gt;=85,3,IF(E91&gt;=75,2,IF(E91&gt;=65,1,0)))</f>
        <v>0</v>
      </c>
      <c r="G91" s="106" t="s">
        <v>656</v>
      </c>
      <c r="H91" s="63"/>
      <c r="I91" s="63"/>
      <c r="J91" s="63"/>
      <c r="K91" s="63"/>
      <c r="L91" s="63"/>
      <c r="M91" s="63"/>
    </row>
    <row r="92" spans="1:13" s="135" customFormat="1" ht="15.95" customHeight="1" x14ac:dyDescent="0.2">
      <c r="A92" s="56">
        <v>76</v>
      </c>
      <c r="B92" s="69" t="s">
        <v>82</v>
      </c>
      <c r="C92" s="140">
        <v>6865479.8649999993</v>
      </c>
      <c r="D92" s="140">
        <v>5004726.4649999999</v>
      </c>
      <c r="E92" s="46">
        <f t="shared" si="13"/>
        <v>72.896965156273168</v>
      </c>
      <c r="F92" s="139">
        <f t="shared" si="14"/>
        <v>1</v>
      </c>
      <c r="G92" s="106" t="s">
        <v>657</v>
      </c>
      <c r="H92" s="134"/>
      <c r="I92" s="134"/>
      <c r="J92" s="134"/>
      <c r="K92" s="134"/>
      <c r="L92" s="134"/>
      <c r="M92" s="134"/>
    </row>
    <row r="93" spans="1:13" s="135" customFormat="1" ht="15.95" customHeight="1" x14ac:dyDescent="0.2">
      <c r="A93" s="56">
        <v>77</v>
      </c>
      <c r="B93" s="69" t="s">
        <v>83</v>
      </c>
      <c r="C93" s="140">
        <v>4132369.87</v>
      </c>
      <c r="D93" s="140">
        <v>0</v>
      </c>
      <c r="E93" s="46">
        <f t="shared" si="13"/>
        <v>0</v>
      </c>
      <c r="F93" s="139">
        <f t="shared" si="14"/>
        <v>0</v>
      </c>
      <c r="G93" s="106" t="s">
        <v>658</v>
      </c>
      <c r="H93" s="134"/>
      <c r="I93" s="134"/>
      <c r="J93" s="134"/>
      <c r="K93" s="134"/>
      <c r="L93" s="134"/>
      <c r="M93" s="134"/>
    </row>
    <row r="94" spans="1:13" s="135" customFormat="1" ht="15.95" customHeight="1" x14ac:dyDescent="0.2">
      <c r="A94" s="56">
        <v>78</v>
      </c>
      <c r="B94" s="69" t="s">
        <v>84</v>
      </c>
      <c r="C94" s="140">
        <v>4593149.51</v>
      </c>
      <c r="D94" s="140">
        <v>2106201.4</v>
      </c>
      <c r="E94" s="46">
        <f t="shared" si="13"/>
        <v>45.855276328681924</v>
      </c>
      <c r="F94" s="139">
        <f t="shared" si="14"/>
        <v>0</v>
      </c>
      <c r="G94" s="106" t="s">
        <v>659</v>
      </c>
      <c r="H94" s="134"/>
      <c r="I94" s="134"/>
      <c r="J94" s="134"/>
      <c r="K94" s="134"/>
      <c r="L94" s="134"/>
      <c r="M94" s="134"/>
    </row>
    <row r="95" spans="1:13" s="135" customFormat="1" ht="15.95" customHeight="1" x14ac:dyDescent="0.2">
      <c r="A95" s="56">
        <v>79</v>
      </c>
      <c r="B95" s="69" t="s">
        <v>85</v>
      </c>
      <c r="C95" s="140">
        <v>2128022</v>
      </c>
      <c r="D95" s="140">
        <v>0</v>
      </c>
      <c r="E95" s="46">
        <f t="shared" si="13"/>
        <v>0</v>
      </c>
      <c r="F95" s="139">
        <f t="shared" si="14"/>
        <v>0</v>
      </c>
      <c r="G95" s="106" t="s">
        <v>660</v>
      </c>
      <c r="H95" s="134"/>
      <c r="I95" s="134"/>
      <c r="J95" s="134"/>
      <c r="K95" s="134"/>
      <c r="L95" s="134"/>
      <c r="M95" s="134"/>
    </row>
    <row r="96" spans="1:13" s="135" customFormat="1" ht="15.95" customHeight="1" x14ac:dyDescent="0.2">
      <c r="A96" s="56">
        <v>80</v>
      </c>
      <c r="B96" s="69" t="s">
        <v>86</v>
      </c>
      <c r="C96" s="140">
        <v>1693306.8</v>
      </c>
      <c r="D96" s="140">
        <v>1693306.8000000003</v>
      </c>
      <c r="E96" s="46">
        <f t="shared" si="13"/>
        <v>100.00000000000003</v>
      </c>
      <c r="F96" s="139">
        <f t="shared" si="14"/>
        <v>3</v>
      </c>
      <c r="G96" s="106" t="s">
        <v>661</v>
      </c>
      <c r="H96" s="134"/>
      <c r="I96" s="134"/>
      <c r="J96" s="134"/>
      <c r="K96" s="134"/>
      <c r="L96" s="134"/>
      <c r="M96" s="134"/>
    </row>
    <row r="97" spans="1:13" s="135" customFormat="1" ht="15.95" customHeight="1" x14ac:dyDescent="0.2">
      <c r="A97" s="56">
        <v>81</v>
      </c>
      <c r="B97" s="69" t="s">
        <v>87</v>
      </c>
      <c r="C97" s="140">
        <v>34711635.400000006</v>
      </c>
      <c r="D97" s="140">
        <v>31487418.100000001</v>
      </c>
      <c r="E97" s="46">
        <f t="shared" si="13"/>
        <v>90.711422084134924</v>
      </c>
      <c r="F97" s="139">
        <f t="shared" si="14"/>
        <v>3</v>
      </c>
      <c r="G97" s="106" t="s">
        <v>662</v>
      </c>
      <c r="H97" s="134"/>
      <c r="I97" s="134"/>
      <c r="J97" s="134"/>
      <c r="K97" s="134"/>
      <c r="L97" s="134"/>
      <c r="M97" s="134"/>
    </row>
    <row r="98" spans="1:13" s="135" customFormat="1" ht="15.95" customHeight="1" x14ac:dyDescent="0.2">
      <c r="A98" s="56">
        <v>82</v>
      </c>
      <c r="B98" s="69" t="s">
        <v>88</v>
      </c>
      <c r="C98" s="140">
        <v>290295.40000000002</v>
      </c>
      <c r="D98" s="140">
        <v>5803.3</v>
      </c>
      <c r="E98" s="46">
        <f t="shared" si="13"/>
        <v>1.9991016047791317</v>
      </c>
      <c r="F98" s="139">
        <f t="shared" si="14"/>
        <v>0</v>
      </c>
      <c r="G98" s="106" t="s">
        <v>663</v>
      </c>
      <c r="H98" s="134"/>
      <c r="I98" s="134"/>
      <c r="J98" s="134"/>
      <c r="K98" s="134"/>
      <c r="L98" s="134"/>
      <c r="M98" s="134"/>
    </row>
    <row r="99" spans="1:13" s="135" customFormat="1" ht="15.95" customHeight="1" x14ac:dyDescent="0.2">
      <c r="A99" s="56">
        <v>83</v>
      </c>
      <c r="B99" s="69" t="s">
        <v>89</v>
      </c>
      <c r="C99" s="140">
        <v>1248279.5</v>
      </c>
      <c r="D99" s="140">
        <v>1201709.8</v>
      </c>
      <c r="E99" s="46">
        <f t="shared" si="13"/>
        <v>96.269289049447664</v>
      </c>
      <c r="F99" s="139">
        <f t="shared" si="14"/>
        <v>3</v>
      </c>
      <c r="G99" s="106" t="s">
        <v>664</v>
      </c>
      <c r="H99" s="134"/>
      <c r="I99" s="134"/>
      <c r="J99" s="134"/>
      <c r="K99" s="134"/>
      <c r="L99" s="134"/>
      <c r="M99" s="134"/>
    </row>
    <row r="100" spans="1:13" x14ac:dyDescent="0.2">
      <c r="A100" s="136"/>
      <c r="B100" s="65" t="s">
        <v>162</v>
      </c>
      <c r="C100" s="126"/>
      <c r="D100" s="156"/>
      <c r="E100" s="156"/>
      <c r="F100" s="156"/>
      <c r="G100" s="103"/>
    </row>
    <row r="101" spans="1:13" s="135" customFormat="1" ht="15.95" customHeight="1" x14ac:dyDescent="0.2">
      <c r="A101" s="56">
        <v>84</v>
      </c>
      <c r="B101" s="69" t="s">
        <v>163</v>
      </c>
      <c r="C101" s="140">
        <v>3450453.4</v>
      </c>
      <c r="D101" s="140">
        <v>0</v>
      </c>
      <c r="E101" s="46">
        <f t="shared" si="13"/>
        <v>0</v>
      </c>
      <c r="F101" s="139">
        <f>IF(E101&gt;=85,3,IF(E101&gt;=75,2,IF(E101&gt;=65,1,0)))</f>
        <v>0</v>
      </c>
      <c r="G101" s="106" t="s">
        <v>665</v>
      </c>
      <c r="H101" s="134"/>
      <c r="I101" s="134"/>
      <c r="J101" s="134"/>
      <c r="K101" s="134"/>
      <c r="L101" s="134"/>
      <c r="M101" s="134"/>
    </row>
    <row r="102" spans="1:13" s="135" customFormat="1" ht="15.95" customHeight="1" x14ac:dyDescent="0.2">
      <c r="A102" s="56">
        <v>85</v>
      </c>
      <c r="B102" s="69" t="s">
        <v>164</v>
      </c>
      <c r="C102" s="140"/>
      <c r="D102" s="140"/>
      <c r="E102" s="46"/>
      <c r="F102" s="139"/>
      <c r="G102" s="106"/>
      <c r="H102" s="134"/>
      <c r="I102" s="134"/>
      <c r="J102" s="134"/>
      <c r="K102" s="134"/>
      <c r="L102" s="134"/>
      <c r="M102" s="134"/>
    </row>
    <row r="103" spans="1:13" x14ac:dyDescent="0.2">
      <c r="C103" s="42"/>
      <c r="D103" s="154"/>
      <c r="E103" s="42"/>
      <c r="F103" s="62"/>
    </row>
    <row r="104" spans="1:13" x14ac:dyDescent="0.2">
      <c r="C104" s="47"/>
      <c r="D104" s="47"/>
      <c r="E104" s="159"/>
      <c r="F104" s="62"/>
    </row>
    <row r="105" spans="1:13" x14ac:dyDescent="0.2">
      <c r="C105" s="47"/>
      <c r="D105" s="160"/>
      <c r="E105" s="161"/>
      <c r="F105" s="62"/>
    </row>
    <row r="106" spans="1:13" x14ac:dyDescent="0.2">
      <c r="A106" s="61"/>
      <c r="B106" s="79"/>
      <c r="C106" s="47"/>
      <c r="D106" s="162"/>
      <c r="E106" s="42"/>
      <c r="F106" s="62"/>
      <c r="G106" s="62"/>
    </row>
    <row r="107" spans="1:13" x14ac:dyDescent="0.2">
      <c r="C107" s="159"/>
      <c r="D107" s="162"/>
      <c r="E107" s="161"/>
      <c r="F107" s="62"/>
    </row>
    <row r="108" spans="1:13" x14ac:dyDescent="0.2">
      <c r="C108" s="47"/>
      <c r="D108" s="162"/>
      <c r="E108" s="161"/>
      <c r="F108" s="62"/>
    </row>
    <row r="109" spans="1:13" x14ac:dyDescent="0.2">
      <c r="C109" s="159"/>
      <c r="D109" s="160"/>
      <c r="E109" s="161"/>
      <c r="F109" s="62"/>
    </row>
    <row r="110" spans="1:13" x14ac:dyDescent="0.2">
      <c r="C110" s="159"/>
      <c r="D110" s="160"/>
      <c r="E110" s="159"/>
      <c r="F110" s="62"/>
    </row>
    <row r="111" spans="1:13" x14ac:dyDescent="0.2">
      <c r="C111" s="159"/>
      <c r="D111" s="160"/>
      <c r="E111" s="161"/>
      <c r="F111" s="62"/>
    </row>
    <row r="112" spans="1:13" x14ac:dyDescent="0.2">
      <c r="C112" s="159"/>
      <c r="D112" s="160"/>
      <c r="E112" s="161"/>
      <c r="F112" s="62"/>
    </row>
    <row r="113" spans="1:7" x14ac:dyDescent="0.2">
      <c r="A113" s="61"/>
      <c r="B113" s="79"/>
      <c r="C113" s="42"/>
      <c r="D113" s="160"/>
      <c r="E113" s="42"/>
      <c r="F113" s="62"/>
      <c r="G113" s="62"/>
    </row>
    <row r="114" spans="1:7" x14ac:dyDescent="0.2">
      <c r="C114" s="42"/>
      <c r="D114" s="160"/>
      <c r="E114" s="98"/>
      <c r="F114" s="62"/>
    </row>
    <row r="115" spans="1:7" x14ac:dyDescent="0.2">
      <c r="C115" s="42"/>
      <c r="D115" s="160"/>
      <c r="E115" s="98"/>
      <c r="F115" s="62"/>
    </row>
    <row r="116" spans="1:7" x14ac:dyDescent="0.2">
      <c r="C116" s="42"/>
      <c r="D116" s="160"/>
      <c r="E116" s="98"/>
      <c r="F116" s="62"/>
    </row>
    <row r="117" spans="1:7" x14ac:dyDescent="0.2">
      <c r="A117" s="61"/>
      <c r="B117" s="79"/>
      <c r="C117" s="42"/>
      <c r="D117" s="160"/>
      <c r="E117" s="42"/>
      <c r="F117" s="62"/>
      <c r="G117" s="62"/>
    </row>
    <row r="118" spans="1:7" x14ac:dyDescent="0.2">
      <c r="B118" s="79"/>
      <c r="C118" s="42"/>
      <c r="D118" s="160"/>
      <c r="E118" s="62"/>
      <c r="F118" s="62"/>
    </row>
    <row r="119" spans="1:7" x14ac:dyDescent="0.2">
      <c r="B119" s="79"/>
      <c r="C119" s="42"/>
      <c r="D119" s="160"/>
      <c r="E119" s="62"/>
      <c r="F119" s="62"/>
    </row>
    <row r="120" spans="1:7" x14ac:dyDescent="0.2">
      <c r="A120" s="61"/>
      <c r="C120" s="42"/>
      <c r="D120" s="160"/>
      <c r="E120" s="62"/>
      <c r="F120" s="62"/>
      <c r="G120" s="62"/>
    </row>
    <row r="121" spans="1:7" x14ac:dyDescent="0.2">
      <c r="C121" s="42"/>
      <c r="D121" s="163"/>
      <c r="F121" s="62"/>
    </row>
    <row r="122" spans="1:7" x14ac:dyDescent="0.2">
      <c r="C122" s="42"/>
      <c r="D122" s="163"/>
      <c r="F122" s="62"/>
    </row>
    <row r="123" spans="1:7" x14ac:dyDescent="0.2">
      <c r="C123" s="42"/>
      <c r="D123" s="163"/>
      <c r="F123" s="62"/>
    </row>
    <row r="124" spans="1:7" x14ac:dyDescent="0.2">
      <c r="A124" s="61"/>
      <c r="D124" s="163"/>
      <c r="F124" s="62"/>
      <c r="G124" s="62"/>
    </row>
    <row r="125" spans="1:7" x14ac:dyDescent="0.2">
      <c r="D125" s="163"/>
      <c r="F125" s="62"/>
    </row>
    <row r="126" spans="1:7" x14ac:dyDescent="0.2">
      <c r="D126" s="163"/>
      <c r="F126" s="62"/>
    </row>
    <row r="127" spans="1:7" x14ac:dyDescent="0.2">
      <c r="A127" s="61"/>
      <c r="D127" s="163"/>
      <c r="F127" s="62"/>
      <c r="G127" s="62"/>
    </row>
    <row r="128" spans="1:7" x14ac:dyDescent="0.2">
      <c r="D128" s="163"/>
      <c r="F128" s="62"/>
    </row>
    <row r="129" spans="1:7" x14ac:dyDescent="0.2">
      <c r="D129" s="163"/>
      <c r="F129" s="62"/>
    </row>
    <row r="130" spans="1:7" x14ac:dyDescent="0.2">
      <c r="D130" s="163"/>
      <c r="F130" s="62"/>
    </row>
    <row r="131" spans="1:7" x14ac:dyDescent="0.2">
      <c r="A131" s="61"/>
      <c r="D131" s="163"/>
      <c r="F131" s="62"/>
      <c r="G131" s="62"/>
    </row>
    <row r="132" spans="1:7" x14ac:dyDescent="0.2">
      <c r="D132" s="163"/>
      <c r="F132" s="62"/>
    </row>
    <row r="133" spans="1:7" x14ac:dyDescent="0.2">
      <c r="C133" s="42"/>
      <c r="D133" s="163"/>
      <c r="E133" s="62"/>
      <c r="F133" s="62"/>
    </row>
    <row r="134" spans="1:7" x14ac:dyDescent="0.2">
      <c r="D134" s="163"/>
      <c r="F134" s="62"/>
    </row>
    <row r="135" spans="1:7" x14ac:dyDescent="0.2">
      <c r="D135" s="163"/>
      <c r="F135" s="62"/>
    </row>
    <row r="136" spans="1:7" x14ac:dyDescent="0.2">
      <c r="D136" s="42"/>
      <c r="F136" s="62"/>
    </row>
    <row r="137" spans="1:7" x14ac:dyDescent="0.2">
      <c r="D137" s="42"/>
      <c r="F137" s="62"/>
    </row>
    <row r="138" spans="1:7" x14ac:dyDescent="0.2">
      <c r="D138" s="48"/>
      <c r="F138" s="62"/>
    </row>
    <row r="139" spans="1:7" x14ac:dyDescent="0.2">
      <c r="D139" s="42"/>
      <c r="F139" s="62"/>
    </row>
    <row r="140" spans="1:7" x14ac:dyDescent="0.2">
      <c r="D140" s="42"/>
      <c r="E140" s="62"/>
      <c r="F140" s="62"/>
    </row>
    <row r="141" spans="1:7" x14ac:dyDescent="0.2">
      <c r="D141" s="42"/>
      <c r="F141" s="62"/>
    </row>
    <row r="142" spans="1:7" x14ac:dyDescent="0.2">
      <c r="D142" s="42"/>
      <c r="F142" s="62"/>
    </row>
    <row r="143" spans="1:7" x14ac:dyDescent="0.2">
      <c r="D143" s="42"/>
      <c r="F143" s="62"/>
    </row>
    <row r="144" spans="1:7" x14ac:dyDescent="0.2">
      <c r="D144" s="42"/>
    </row>
    <row r="145" spans="3:6" x14ac:dyDescent="0.2">
      <c r="D145" s="42"/>
      <c r="F145" s="62"/>
    </row>
    <row r="146" spans="3:6" x14ac:dyDescent="0.2">
      <c r="D146" s="42"/>
      <c r="F146" s="62"/>
    </row>
    <row r="147" spans="3:6" x14ac:dyDescent="0.2">
      <c r="D147" s="42"/>
      <c r="F147" s="62"/>
    </row>
    <row r="148" spans="3:6" x14ac:dyDescent="0.2">
      <c r="C148" s="42"/>
      <c r="F148" s="62"/>
    </row>
    <row r="149" spans="3:6" x14ac:dyDescent="0.2">
      <c r="F149" s="62"/>
    </row>
    <row r="150" spans="3:6" x14ac:dyDescent="0.2">
      <c r="F150" s="62"/>
    </row>
    <row r="151" spans="3:6" x14ac:dyDescent="0.2">
      <c r="D151" s="42"/>
      <c r="F151" s="62"/>
    </row>
    <row r="152" spans="3:6" x14ac:dyDescent="0.2">
      <c r="F152" s="62"/>
    </row>
    <row r="153" spans="3:6" x14ac:dyDescent="0.2">
      <c r="F153" s="62"/>
    </row>
    <row r="154" spans="3:6" x14ac:dyDescent="0.2">
      <c r="F154" s="62"/>
    </row>
    <row r="155" spans="3:6" x14ac:dyDescent="0.2">
      <c r="F155" s="62"/>
    </row>
    <row r="156" spans="3:6" x14ac:dyDescent="0.2">
      <c r="F156" s="62"/>
    </row>
    <row r="157" spans="3:6" x14ac:dyDescent="0.2">
      <c r="F157" s="62"/>
    </row>
    <row r="158" spans="3:6" x14ac:dyDescent="0.2">
      <c r="F158" s="62"/>
    </row>
    <row r="159" spans="3:6" x14ac:dyDescent="0.2">
      <c r="F159" s="62"/>
    </row>
  </sheetData>
  <autoFilter ref="A9:N103"/>
  <mergeCells count="7">
    <mergeCell ref="A3:G3"/>
    <mergeCell ref="G4:G8"/>
    <mergeCell ref="A4:A8"/>
    <mergeCell ref="C4:C7"/>
    <mergeCell ref="D4:D7"/>
    <mergeCell ref="E4:E7"/>
    <mergeCell ref="B4:B8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TF6NQPKX43ZY-91-485</_dlc_DocId>
    <_dlc_DocIdUrl xmlns="b1e5bdc4-b57e-4af5-8c56-e26e352185e0">
      <Url>https://v11-sp.nifi.ru/nd/centre_mezshbudjet/_layouts/15/DocIdRedir.aspx?ID=TF6NQPKX43ZY-91-485</Url>
      <Description>TF6NQPKX43ZY-91-485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4A3BFD-B6FC-479E-9B17-EF6023F052D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1e5bdc4-b57e-4af5-8c56-e26e352185e0"/>
  </ds:schemaRefs>
</ds:datastoreItem>
</file>

<file path=customXml/itemProps2.xml><?xml version="1.0" encoding="utf-8"?>
<ds:datastoreItem xmlns:ds="http://schemas.openxmlformats.org/officeDocument/2006/customXml" ds:itemID="{06431B41-F27F-4B3B-AB93-DD431B99E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9119B-E218-4532-9BC7-0DA868F22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46EEF7-8045-4DB7-9541-7AF708A6030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27</vt:i4>
      </vt:variant>
    </vt:vector>
  </HeadingPairs>
  <TitlesOfParts>
    <vt:vector size="37" baseType="lpstr">
      <vt:lpstr>Рейтинг (Раздел 1)</vt:lpstr>
      <vt:lpstr>Оценка (Раздел 1)</vt:lpstr>
      <vt:lpstr>Методика (Раздел 1)</vt:lpstr>
      <vt:lpstr>Показатель 1.1</vt:lpstr>
      <vt:lpstr>Показатель 1.2</vt:lpstr>
      <vt:lpstr>Показатель 1.3 </vt:lpstr>
      <vt:lpstr>Показатель 1.4</vt:lpstr>
      <vt:lpstr>Показатель 1.5</vt:lpstr>
      <vt:lpstr>Показатель 1.6</vt:lpstr>
      <vt:lpstr>Параметры</vt:lpstr>
      <vt:lpstr>Выбор_1.1</vt:lpstr>
      <vt:lpstr>'Показатель 1.3 '!Выбор_1.2</vt:lpstr>
      <vt:lpstr>'Показатель 1.4'!Выбор_1.2</vt:lpstr>
      <vt:lpstr>Выбор_1.2</vt:lpstr>
      <vt:lpstr>'Показатель 1.3 '!Выбор_1.3</vt:lpstr>
      <vt:lpstr>'Показатель 1.4'!Выбор_1.3</vt:lpstr>
      <vt:lpstr>Выбор1.1</vt:lpstr>
      <vt:lpstr>Да_нет</vt:lpstr>
      <vt:lpstr>'Методика (Раздел 1)'!Заголовки_для_печати</vt:lpstr>
      <vt:lpstr>'Оценка (Раздел 1)'!Заголовки_для_печати</vt:lpstr>
      <vt:lpstr>'Показатель 1.1'!Заголовки_для_печати</vt:lpstr>
      <vt:lpstr>'Показатель 1.2'!Заголовки_для_печати</vt:lpstr>
      <vt:lpstr>'Показатель 1.3 '!Заголовки_для_печати</vt:lpstr>
      <vt:lpstr>'Показатель 1.4'!Заголовки_для_печати</vt:lpstr>
      <vt:lpstr>'Показатель 1.5'!Заголовки_для_печати</vt:lpstr>
      <vt:lpstr>'Показатель 1.6'!Заголовки_для_печати</vt:lpstr>
      <vt:lpstr>'Рейтинг (Раздел 1)'!Заголовки_для_печати</vt:lpstr>
      <vt:lpstr>'Методика (Раздел 1)'!Область_печати</vt:lpstr>
      <vt:lpstr>'Оценка (Раздел 1)'!Область_печати</vt:lpstr>
      <vt:lpstr>'Показатель 1.1'!Область_печати</vt:lpstr>
      <vt:lpstr>'Показатель 1.2'!Область_печати</vt:lpstr>
      <vt:lpstr>'Показатель 1.3 '!Область_печати</vt:lpstr>
      <vt:lpstr>'Показатель 1.4'!Область_печати</vt:lpstr>
      <vt:lpstr>'Показатель 1.5'!Область_печати</vt:lpstr>
      <vt:lpstr>'Показатель 1.6'!Область_печати</vt:lpstr>
      <vt:lpstr>'Рейтинг (Раздел 1)'!Область_печати</vt:lpstr>
      <vt:lpstr>Формат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Голованова Наталия Владимировна</cp:lastModifiedBy>
  <cp:lastPrinted>2015-05-18T11:39:21Z</cp:lastPrinted>
  <dcterms:created xsi:type="dcterms:W3CDTF">2014-03-12T05:40:39Z</dcterms:created>
  <dcterms:modified xsi:type="dcterms:W3CDTF">2015-06-09T09:37:15Z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2f2dda05-de32-4e3b-8017-43a34006b988</vt:lpwstr>
  </property>
</Properties>
</file>